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75" windowWidth="10800" windowHeight="4110" tabRatio="573" firstSheet="4" activeTab="7"/>
  </bookViews>
  <sheets>
    <sheet name="справка №2-ОТЧЕТ ЗА ДОХОДИТЕ" sheetId="1" r:id="rId1"/>
    <sheet name="справка №1-БАЛАНС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<sst xmlns="http://schemas.openxmlformats.org/spreadsheetml/2006/main" count="1059" uniqueCount="878">
  <si>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</si>
  <si>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</si>
  <si>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</si>
  <si>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</si>
  <si>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</si>
  <si>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</si>
  <si>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</si>
  <si>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</si>
  <si>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</si>
  <si>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</si>
  <si>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</si>
  <si>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</si>
  <si>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</si>
  <si>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</si>
  <si>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</si>
  <si>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</si>
  <si>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</si>
  <si>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</si>
  <si>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</si>
  <si>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</si>
  <si>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</si>
  <si>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</si>
  <si>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</si>
  <si>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</si>
  <si>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</si>
  <si>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</si>
  <si>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</si>
  <si>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</si>
  <si>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</si>
  <si>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</si>
  <si>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</si>
  <si>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</si>
  <si>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</si>
  <si>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</si>
  <si>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</si>
  <si>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</si>
  <si>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</si>
  <si>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</si>
  <si>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</si>
  <si>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</si>
  <si>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</si>
  <si>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</si>
  <si>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</si>
  <si>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</si>
  <si>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</si>
  <si>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</si>
  <si>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</si>
  <si>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</si>
  <si>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</si>
  <si>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</si>
  <si>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</si>
  <si>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</si>
  <si>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</si>
  <si>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</si>
  <si>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</si>
  <si>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</si>
  <si>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</si>
  <si>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</si>
  <si>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</si>
  <si>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</si>
  <si>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</si>
  <si>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</si>
  <si>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</si>
  <si>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</si>
  <si>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</si>
  <si>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</si>
  <si>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</si>
  <si>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</si>
  <si>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</si>
  <si>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</si>
  <si>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</si>
  <si>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</si>
  <si>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</si>
  <si>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</si>
  <si>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</si>
  <si>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</si>
  <si>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</si>
  <si>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</si>
  <si>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</si>
  <si>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</si>
  <si>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</si>
  <si>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</si>
  <si>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</si>
  <si>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</si>
  <si>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</si>
  <si>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</si>
  <si>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</si>
  <si>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</si>
  <si>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</si>
  <si>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</si>
  <si>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</si>
  <si>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</si>
  <si>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</si>
  <si>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</si>
  <si>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</si>
  <si>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</si>
  <si>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</si>
  <si>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</si>
  <si>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</si>
  <si>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</si>
  <si>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</si>
  <si>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</si>
  <si>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</si>
  <si>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</si>
  <si>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</si>
  <si>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</si>
  <si>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</si>
  <si>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</si>
  <si>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</si>
  <si>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</si>
  <si>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</si>
  <si>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</si>
  <si>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</si>
  <si>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</si>
  <si>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</si>
  <si>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</si>
  <si>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</si>
  <si>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</si>
  <si>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</si>
  <si>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</si>
  <si>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</si>
  <si>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</si>
  <si>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</si>
  <si>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</si>
  <si>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</si>
  <si>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</si>
  <si>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</si>
  <si>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</si>
  <si>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</si>
  <si>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</si>
  <si>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</si>
  <si>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</si>
  <si>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</si>
  <si>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</si>
  <si>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</si>
  <si>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</si>
  <si>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</si>
  <si>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</si>
  <si>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</si>
  <si>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</si>
  <si>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</si>
  <si>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</si>
  <si>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</si>
  <si>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</si>
  <si>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</si>
  <si>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</si>
  <si>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</si>
  <si>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</si>
  <si>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</si>
  <si>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</si>
  <si>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</si>
  <si>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</si>
  <si>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</si>
  <si>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</si>
  <si>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</si>
  <si>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</si>
  <si>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</si>
  <si>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</si>
  <si>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</si>
  <si>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</si>
  <si>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</si>
  <si>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</si>
  <si>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</si>
  <si>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</si>
  <si>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</si>
  <si>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</si>
  <si>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</si>
  <si>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</si>
  <si>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</si>
  <si>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</si>
  <si>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</si>
  <si>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</si>
  <si>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</si>
  <si>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</si>
  <si>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</si>
  <si>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</si>
  <si>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</si>
  <si>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</si>
  <si>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</si>
  <si>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</si>
  <si>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</si>
  <si>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</si>
  <si>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</si>
  <si>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</si>
  <si>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</si>
  <si>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</si>
  <si>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</si>
  <si>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</si>
  <si>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</si>
  <si>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</si>
  <si>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</si>
  <si>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</si>
  <si>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</si>
  <si>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</si>
  <si>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</si>
  <si>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</si>
  <si>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</si>
  <si>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</si>
  <si>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</si>
  <si>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</si>
  <si>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</si>
  <si>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</si>
  <si>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</si>
  <si>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</si>
  <si>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</si>
  <si>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</si>
  <si>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</si>
  <si>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</si>
  <si>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</si>
  <si>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</si>
  <si>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</si>
  <si>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</si>
  <si>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</si>
  <si>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</si>
  <si>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</si>
  <si>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</si>
  <si>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</si>
  <si>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</si>
  <si>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</si>
  <si>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</si>
  <si>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</si>
  <si>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</si>
  <si>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</si>
  <si>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</si>
  <si>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</si>
  <si>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</si>
  <si>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</si>
  <si>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</si>
  <si>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</si>
  <si>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</si>
  <si>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</si>
  <si>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</si>
  <si>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</si>
  <si>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</si>
  <si>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</si>
  <si>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</si>
  <si>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</si>
  <si>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</si>
  <si>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</si>
  <si>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</si>
  <si>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</si>
  <si>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</si>
  <si>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</si>
  <si>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</si>
  <si>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</si>
  <si>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</si>
  <si>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</si>
  <si>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</si>
  <si>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</si>
  <si>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</si>
  <si>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</si>
  <si>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</si>
  <si>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</si>
  <si>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</si>
  <si>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</si>
  <si>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</si>
  <si>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</si>
  <si>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</si>
  <si>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</si>
  <si>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</si>
  <si>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</si>
  <si>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</si>
  <si>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</si>
  <si>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</si>
  <si>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</si>
  <si>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</si>
  <si>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</si>
  <si>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</si>
  <si>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</si>
  <si>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</si>
  <si>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</si>
  <si>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</si>
  <si>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</si>
  <si>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</si>
  <si>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</si>
  <si>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</si>
  <si>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</si>
  <si>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</si>
  <si>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</si>
  <si>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</si>
  <si>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</si>
  <si>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</si>
  <si>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</si>
  <si>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</si>
  <si>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</si>
  <si>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</si>
  <si>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</si>
  <si>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</si>
  <si>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</si>
  <si>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</si>
  <si>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</si>
  <si>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</si>
  <si>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</si>
  <si>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</si>
  <si>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</si>
  <si>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</si>
  <si>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</si>
  <si>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</si>
  <si>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</si>
  <si>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</si>
  <si>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</si>
  <si>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</si>
  <si>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</si>
  <si>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</si>
  <si>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</si>
  <si>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</si>
  <si>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</si>
  <si>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</si>
  <si>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</si>
  <si>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</si>
  <si>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</si>
  <si>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</si>
  <si>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</si>
  <si>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</si>
  <si>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</si>
  <si>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</si>
  <si>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</si>
  <si>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</si>
  <si>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</si>
  <si>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</si>
  <si>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</si>
  <si>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</si>
  <si>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</si>
  <si>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</si>
  <si>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</si>
  <si>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</si>
  <si>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</si>
  <si>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</si>
  <si>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</si>
  <si>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</si>
  <si>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</si>
  <si>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</si>
  <si>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</si>
  <si>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</si>
  <si>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</si>
  <si>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</si>
  <si>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</si>
  <si>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</si>
  <si>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</si>
  <si>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</si>
  <si>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</si>
  <si>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</si>
  <si>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</si>
  <si>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</si>
  <si>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</si>
  <si>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</si>
  <si>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</si>
  <si>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</si>
  <si>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</si>
  <si>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</si>
  <si>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</si>
  <si>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</si>
  <si>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</si>
  <si>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</si>
  <si>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</si>
  <si>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</si>
  <si>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</si>
  <si>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</si>
  <si>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</si>
  <si>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</si>
  <si>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</si>
  <si>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</si>
  <si>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</si>
  <si>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</si>
  <si>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</si>
  <si>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</si>
  <si>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</si>
  <si>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</si>
  <si>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</si>
  <si>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</si>
  <si>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</si>
  <si>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</si>
  <si>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</si>
  <si>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</si>
  <si>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</si>
  <si>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</si>
  <si>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</si>
  <si>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</si>
  <si>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</si>
  <si>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</si>
  <si>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</si>
  <si>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</si>
  <si>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</si>
  <si>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</si>
  <si>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</si>
  <si>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</si>
  <si>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</si>
  <si>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</si>
  <si>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</si>
  <si>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</si>
  <si>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</si>
  <si>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</si>
  <si>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</si>
  <si>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</si>
  <si>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</si>
  <si>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</si>
  <si>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</si>
  <si>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</si>
  <si>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</si>
  <si>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</si>
  <si>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</si>
  <si>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</si>
  <si>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</si>
  <si>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</si>
  <si>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</si>
  <si>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</si>
  <si>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</si>
  <si>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</si>
  <si>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</si>
  <si>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</si>
  <si>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</si>
  <si>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</si>
  <si>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</si>
  <si>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</si>
  <si>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</si>
  <si>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</si>
  <si>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</si>
  <si>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</si>
  <si>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</si>
  <si>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</si>
  <si>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</si>
  <si>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</si>
  <si>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</si>
  <si>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</si>
  <si>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</si>
  <si>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</si>
  <si>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</si>
  <si>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</si>
  <si>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</si>
  <si>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</si>
  <si>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</si>
  <si>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</si>
  <si>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</si>
  <si>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</si>
  <si>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</si>
  <si>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</si>
  <si>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</si>
  <si>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</si>
  <si>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</si>
  <si>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</si>
  <si>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</si>
  <si>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</si>
  <si>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</si>
  <si>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</si>
  <si>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</si>
  <si>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</si>
  <si>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</si>
  <si>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</si>
  <si>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</si>
  <si>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</si>
  <si>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</si>
  <si>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</si>
  <si>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</si>
  <si>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</si>
  <si>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</si>
  <si>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</si>
  <si>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</si>
  <si>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</si>
  <si>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</si>
  <si>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</si>
  <si>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</si>
  <si>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</si>
  <si>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</si>
  <si>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</si>
  <si>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</si>
  <si>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</si>
  <si>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</si>
  <si>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</si>
  <si>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</si>
  <si>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</si>
  <si>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</si>
  <si>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</si>
  <si>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</si>
  <si>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</si>
  <si>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</si>
  <si>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</si>
  <si>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</si>
  <si>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</si>
  <si>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</si>
  <si>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</si>
  <si>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</si>
  <si>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</si>
  <si>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</si>
  <si>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</si>
  <si>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</si>
  <si>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</si>
  <si>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</si>
  <si>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</si>
  <si>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</si>
  <si>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</si>
  <si>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</si>
  <si>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</si>
  <si>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</si>
  <si>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</si>
  <si>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</si>
  <si>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</si>
  <si>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</si>
  <si>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</si>
  <si>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</si>
  <si>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</si>
  <si>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</si>
  <si>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</si>
  <si>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</si>
  <si>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</si>
  <si>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</si>
  <si>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</si>
  <si>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</si>
  <si>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</si>
  <si>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</si>
  <si>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</si>
  <si>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</si>
  <si>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</si>
  <si>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</si>
  <si>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</si>
  <si>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</si>
  <si>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</si>
  <si>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</si>
  <si>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</si>
  <si>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</si>
  <si>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</si>
  <si>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</si>
  <si>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</si>
  <si>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</si>
  <si>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</si>
  <si>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</si>
  <si>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</si>
  <si>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</si>
  <si>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</si>
  <si>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</si>
  <si>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</si>
  <si>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</si>
  <si>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</si>
  <si>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</si>
  <si>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</si>
  <si>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</si>
  <si>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</si>
  <si>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</si>
  <si>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</si>
  <si>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</si>
  <si>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</si>
  <si>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</si>
  <si>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</si>
  <si>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</si>
  <si>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</si>
  <si>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</si>
  <si>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</si>
  <si>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</si>
  <si>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</si>
  <si>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</si>
  <si>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</si>
  <si>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</si>
  <si>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</si>
  <si>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</si>
  <si>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</si>
  <si>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</si>
  <si>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</si>
  <si>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</si>
  <si>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</si>
  <si>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</si>
  <si>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</si>
  <si>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</si>
  <si>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</si>
  <si>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</si>
  <si>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</si>
  <si>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</si>
  <si>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</si>
  <si>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</si>
  <si>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</si>
  <si>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</si>
  <si>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</si>
  <si>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</si>
  <si>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</si>
  <si>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</si>
  <si>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</si>
  <si>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</si>
  <si>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</si>
  <si>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</si>
  <si>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</si>
  <si>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</si>
  <si>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</si>
  <si>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</si>
  <si>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</si>
  <si>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</si>
  <si>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</si>
  <si>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</si>
  <si>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</si>
  <si>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</si>
  <si>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</si>
  <si>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</si>
  <si>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</si>
  <si>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</si>
  <si>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</si>
  <si>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</si>
  <si>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</si>
  <si>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</si>
  <si>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</si>
  <si>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</si>
  <si>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</si>
  <si>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</si>
  <si>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</si>
  <si>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</si>
  <si>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</si>
  <si>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</si>
  <si>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</si>
  <si>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</si>
  <si>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</si>
  <si>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</si>
  <si>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</si>
  <si>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</si>
  <si>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</si>
  <si>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</si>
  <si>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</si>
  <si>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</si>
  <si>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</si>
  <si>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</si>
  <si>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</si>
  <si>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</si>
  <si>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</si>
  <si>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</si>
  <si>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</si>
  <si>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</si>
  <si>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</si>
  <si>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</si>
  <si>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</si>
  <si>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</si>
  <si>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</si>
  <si>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</si>
  <si>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</si>
  <si>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</si>
  <si>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</si>
  <si>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</si>
  <si>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</si>
  <si>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</si>
  <si>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</si>
  <si>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</si>
  <si>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</si>
  <si>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</si>
  <si>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</si>
  <si>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</si>
  <si>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</si>
  <si>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</si>
  <si>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</si>
  <si>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</si>
  <si>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</si>
  <si>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</si>
  <si>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</si>
  <si>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</si>
  <si>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</si>
  <si>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</si>
  <si>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</si>
  <si>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</si>
  <si>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</si>
  <si>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</si>
  <si>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</si>
  <si>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</si>
  <si>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</si>
  <si>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</si>
  <si>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</si>
  <si>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</si>
  <si>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</si>
  <si>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</si>
  <si>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</si>
  <si>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</si>
  <si>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</si>
  <si>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</si>
  <si>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</si>
  <si>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</si>
  <si>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</si>
  <si>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</si>
  <si>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</si>
  <si>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</si>
  <si>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</si>
  <si>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</si>
  <si>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</si>
  <si>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</si>
  <si>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</si>
  <si>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</si>
  <si>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</si>
  <si>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</si>
  <si>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</si>
  <si>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</si>
  <si>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</si>
  <si>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</si>
  <si>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</si>
  <si>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</si>
  <si>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</si>
  <si>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</si>
  <si>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</si>
  <si>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</si>
  <si>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</si>
  <si>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</si>
  <si>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</si>
  <si>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</si>
  <si>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</si>
  <si>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</si>
  <si>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</si>
  <si>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</si>
  <si>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</si>
  <si>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</si>
  <si>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</si>
  <si>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</si>
  <si>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</si>
  <si>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</si>
  <si>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</si>
  <si>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</si>
  <si>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</si>
  <si>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</si>
  <si>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</si>
  <si>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</si>
  <si>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</si>
  <si>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</si>
  <si>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</si>
  <si>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</si>
  <si>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</si>
  <si>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</si>
  <si>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</si>
  <si>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</si>
  <si>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</si>
  <si>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</si>
  <si>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</si>
  <si>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</si>
  <si>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</si>
  <si>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</si>
  <si>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</si>
  <si>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</si>
  <si>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</si>
  <si>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</si>
  <si>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</si>
  <si>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</si>
  <si>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</si>
  <si>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</si>
  <si>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</si>
  <si>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</si>
  <si>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</si>
  <si>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</si>
  <si>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</si>
  <si>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</si>
  <si>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</si>
  <si>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</si>
  <si>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</si>
  <si>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</si>
  <si>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</si>
  <si>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</si>
  <si>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</si>
  <si>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</si>
  <si>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</si>
  <si>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</si>
  <si>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</si>
  <si>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</si>
  <si>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</si>
  <si>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</si>
  <si>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</si>
  <si>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</si>
  <si>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</si>
  <si>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</si>
  <si>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</si>
  <si>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</si>
  <si>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</si>
  <si>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</si>
  <si>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</si>
  <si>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</si>
  <si>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</si>
  <si>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</si>
  <si>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</si>
  <si>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</si>
  <si>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</si>
  <si>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</si>
  <si>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</si>
  <si>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</si>
  <si>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</si>
  <si>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</si>
  <si>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</si>
  <si>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</si>
  <si>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</si>
  <si>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</si>
  <si>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</si>
  <si>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</si>
  <si>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</si>
  <si>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</si>
  <si>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</si>
  <si>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</si>
  <si>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</si>
  <si>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</si>
  <si>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</si>
  <si>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</si>
  <si>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</si>
  <si>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</si>
  <si>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</si>
  <si>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</si>
  <si>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</si>
  <si>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</si>
  <si>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</si>
  <si>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</si>
  <si>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</si>
  <si>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</si>
  <si>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</si>
  <si>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</si>
  <si>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</si>
  <si>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</si>
  <si>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</si>
  <si>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</si>
  <si>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</si>
  <si>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</si>
  <si>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</si>
  <si>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</si>
  <si>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</si>
  <si>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</si>
  <si>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</si>
  <si>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</si>
  <si>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</si>
  <si>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</si>
  <si>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</si>
  <si>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</si>
  <si>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</si>
  <si>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</si>
  <si>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</si>
  <si>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</si>
  <si>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</si>
  <si>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</si>
  <si>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</si>
  <si>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</si>
  <si>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</si>
  <si>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</si>
  <si>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</si>
  <si>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</si>
  <si>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</si>
  <si>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</si>
  <si>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</si>
  <si>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</si>
  <si>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</si>
  <si>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</si>
  <si>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</si>
  <si>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</si>
  <si>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</si>
  <si>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</si>
  <si>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</si>
  <si>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</si>
  <si>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</si>
  <si>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</si>
  <si>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</si>
  <si>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</si>
  <si>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</si>
  <si>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</si>
  <si>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</si>
  <si>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</si>
  <si>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</si>
  <si>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</si>
  <si>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</si>
  <si>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</si>
  <si>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</si>
  <si>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</si>
  <si>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</si>
  <si>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</si>
  <si>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</si>
  <si>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</si>
  <si>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"БЪЛГАРСКА ЗАХАР" АД</t>
  </si>
  <si>
    <t>Име на отчитащото се предприятие:"БЪЛГАРСКА   ЗАХАР" АД</t>
  </si>
  <si>
    <t>Гл. счетоводител:  Р. Спасова........................</t>
  </si>
  <si>
    <t>Съставител:Р. Спасова</t>
  </si>
  <si>
    <t xml:space="preserve">                                    Съставител: Р. Спасова…………………..                         </t>
  </si>
  <si>
    <t>Съставител: Р. Спасова</t>
  </si>
  <si>
    <t>/Р. Спасова/</t>
  </si>
  <si>
    <t>Съставител: Р. Спасова/……………………</t>
  </si>
  <si>
    <t xml:space="preserve">съставител: Р. Спасова……… </t>
  </si>
  <si>
    <t>Ръководител: И. Георгиев</t>
  </si>
  <si>
    <t>Ръководител:И. Георгиев</t>
  </si>
  <si>
    <t xml:space="preserve">           Ръководител  И.   Георгиев</t>
  </si>
  <si>
    <t>Георгиев</t>
  </si>
  <si>
    <t>Ръководител:И.Георгиев</t>
  </si>
  <si>
    <t>/И. Георгиев/</t>
  </si>
  <si>
    <t>Ръководител: И. Георгиев…………………..</t>
  </si>
  <si>
    <t xml:space="preserve">Гл. счетоводител:  Р. Спасова........................                        </t>
  </si>
  <si>
    <t>ТРЕТО  ТРИМЕСЕЧИЕ НА    2009 г.</t>
  </si>
  <si>
    <r>
      <t xml:space="preserve">Отчетен период:ТРЕТО ТРИМЕСЕЧИЕ 2009 год.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</si>
  <si>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        консолидиран: </t>
  </si>
  <si>
    <t xml:space="preserve">Дата  на съставяне 24.11.2009                                                                      </t>
  </si>
  <si>
    <t>Дата на съставяне     24.11.2009</t>
  </si>
  <si>
    <t>Дата на съставяне24.11.2009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</si>
</sst>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4" fillId="0" borderId="0" xfId="24" applyNumberFormat="1" applyFont="1" applyAlignment="1" applyProtection="1">
      <alignment horizontal="left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3" sqref="A3"/>
    </sheetView>
  </sheetViews>
  <sheetFormatPr defaultColWidth="9.0039062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75390625" style="539" customWidth="1"/>
    <col min="5" max="5" width="37.25390625" style="562" customWidth="1"/>
    <col min="6" max="6" width="9.00390625" style="562" customWidth="1"/>
    <col min="7" max="7" width="11.75390625" style="539" customWidth="1"/>
    <col min="8" max="8" width="13.125" style="539" customWidth="1"/>
    <col min="9" max="16384" width="9.2539062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578" t="str">
        <f>'справка №1-БАЛАНС'!E3</f>
        <v> </v>
      </c>
      <c r="C2" s="578"/>
      <c r="D2" s="578"/>
      <c r="E2" s="578"/>
      <c r="F2" s="580" t="s">
        <v>2</v>
      </c>
      <c r="G2" s="580"/>
      <c r="H2" s="520">
        <f>'справка №1-БАЛАНС'!H3</f>
        <v>114037650</v>
      </c>
    </row>
    <row r="3" spans="1:8" ht="15">
      <c r="A3" s="461" t="s">
        <v>273</v>
      </c>
      <c r="B3" s="578" t="str">
        <f>'справка №1-БАЛАНС'!E4</f>
        <v> </v>
      </c>
      <c r="C3" s="578"/>
      <c r="D3" s="578"/>
      <c r="E3" s="578"/>
      <c r="F3" s="540" t="s">
        <v>3</v>
      </c>
      <c r="G3" s="521"/>
      <c r="H3" s="521" t="str">
        <f>'справка №1-БАЛАНС'!H4</f>
        <v> </v>
      </c>
    </row>
    <row r="4" spans="1:8" ht="17.25" customHeight="1">
      <c r="A4" s="461" t="s">
        <v>4</v>
      </c>
      <c r="B4" s="579" t="str">
        <f>'справка №1-БАЛАНС'!E5</f>
        <v> </v>
      </c>
      <c r="C4" s="579"/>
      <c r="D4" s="579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>
        <v>0</v>
      </c>
      <c r="D9" s="44">
        <v>15</v>
      </c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34</v>
      </c>
      <c r="D10" s="44">
        <v>32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60</v>
      </c>
      <c r="D11" s="44">
        <v>74</v>
      </c>
      <c r="E11" s="297" t="s">
        <v>291</v>
      </c>
      <c r="F11" s="543" t="s">
        <v>292</v>
      </c>
      <c r="G11" s="544"/>
      <c r="H11" s="544"/>
    </row>
    <row r="12" spans="1:8" ht="12">
      <c r="A12" s="295" t="s">
        <v>293</v>
      </c>
      <c r="B12" s="296" t="s">
        <v>294</v>
      </c>
      <c r="C12" s="44">
        <v>9</v>
      </c>
      <c r="D12" s="44">
        <v>9</v>
      </c>
      <c r="E12" s="297" t="s">
        <v>77</v>
      </c>
      <c r="F12" s="543" t="s">
        <v>295</v>
      </c>
      <c r="G12" s="544">
        <v>13</v>
      </c>
      <c r="H12" s="544">
        <v>8</v>
      </c>
    </row>
    <row r="13" spans="1:18" ht="12">
      <c r="A13" s="295" t="s">
        <v>296</v>
      </c>
      <c r="B13" s="296" t="s">
        <v>297</v>
      </c>
      <c r="C13" s="44">
        <v>2</v>
      </c>
      <c r="D13" s="44">
        <v>2</v>
      </c>
      <c r="E13" s="298" t="s">
        <v>50</v>
      </c>
      <c r="F13" s="545" t="s">
        <v>298</v>
      </c>
      <c r="G13" s="542">
        <f>SUM(G9:G12)</f>
        <v>13</v>
      </c>
      <c r="H13" s="542">
        <f>SUM(H9:H12)</f>
        <v>8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>
        <v>0</v>
      </c>
      <c r="D14" s="44">
        <v>3</v>
      </c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5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11</v>
      </c>
      <c r="D16" s="45"/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>
        <v>0</v>
      </c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116</v>
      </c>
      <c r="D19" s="47">
        <f>SUM(D9:D15)+D16</f>
        <v>135</v>
      </c>
      <c r="E19" s="301" t="s">
        <v>315</v>
      </c>
      <c r="F19" s="546" t="s">
        <v>316</v>
      </c>
      <c r="G19" s="544"/>
      <c r="H19" s="544"/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>
        <v>0</v>
      </c>
    </row>
    <row r="22" spans="1:8" ht="24">
      <c r="A22" s="301" t="s">
        <v>322</v>
      </c>
      <c r="B22" s="302" t="s">
        <v>323</v>
      </c>
      <c r="C22" s="44">
        <v>1</v>
      </c>
      <c r="D22" s="44">
        <v>0</v>
      </c>
      <c r="E22" s="301" t="s">
        <v>324</v>
      </c>
      <c r="F22" s="546" t="s">
        <v>325</v>
      </c>
      <c r="G22" s="544"/>
      <c r="H22" s="544">
        <v>0</v>
      </c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>
        <v>0</v>
      </c>
      <c r="D24" s="44"/>
      <c r="E24" s="298" t="s">
        <v>102</v>
      </c>
      <c r="F24" s="548" t="s">
        <v>332</v>
      </c>
      <c r="G24" s="542">
        <f>SUM(G19:G23)</f>
        <v>0</v>
      </c>
      <c r="H24" s="542">
        <f>SUM(H19:H23)</f>
        <v>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>
        <v>0</v>
      </c>
      <c r="D25" s="44">
        <v>0</v>
      </c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1</v>
      </c>
      <c r="D26" s="47">
        <f>SUM(D22:D25)</f>
        <v>0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117</v>
      </c>
      <c r="D28" s="48">
        <f>D26+D19</f>
        <v>135</v>
      </c>
      <c r="E28" s="125" t="s">
        <v>337</v>
      </c>
      <c r="F28" s="548" t="s">
        <v>338</v>
      </c>
      <c r="G28" s="542">
        <f>G13+G15+G24</f>
        <v>13</v>
      </c>
      <c r="H28" s="542">
        <f>H13+H15+H24</f>
        <v>8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0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104</v>
      </c>
      <c r="H30" s="51">
        <f>IF((D28-H28)&gt;0,D28-H28,0)</f>
        <v>127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846</v>
      </c>
      <c r="B31" s="303" t="s">
        <v>343</v>
      </c>
      <c r="C31" s="44"/>
      <c r="D31" s="44"/>
      <c r="E31" s="293" t="s">
        <v>849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117</v>
      </c>
      <c r="D33" s="47">
        <f>D28+D31+D32</f>
        <v>135</v>
      </c>
      <c r="E33" s="125" t="s">
        <v>351</v>
      </c>
      <c r="F33" s="548" t="s">
        <v>352</v>
      </c>
      <c r="G33" s="51">
        <f>G32+G31+G28</f>
        <v>13</v>
      </c>
      <c r="H33" s="51">
        <f>H32+H31+H28</f>
        <v>8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0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104</v>
      </c>
      <c r="H34" s="542">
        <f>IF((D33-H33)&gt;0,D33-H33,0)</f>
        <v>127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/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0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104</v>
      </c>
      <c r="H39" s="553">
        <f>IF(H34&gt;0,IF(D35+H34&lt;0,0,D35+H34),IF(D34-D35&lt;0,D35-D34,0))</f>
        <v>127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125" t="s">
        <v>374</v>
      </c>
      <c r="F41" s="565" t="s">
        <v>375</v>
      </c>
      <c r="G41" s="50">
        <f>IF(C39=0,IF(G39-G40&gt;0,G39-G40+C40,0),IF(C39-C40&lt;0,C40-C39+G40,0))</f>
        <v>104</v>
      </c>
      <c r="H41" s="50">
        <f>IF(D39=0,IF(H39-H40&gt;0,H39-H40+D40,0),IF(D39-D40&lt;0,D40-D39+H40,0))</f>
        <v>127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117</v>
      </c>
      <c r="D42" s="51">
        <f>D33+D35+D39</f>
        <v>135</v>
      </c>
      <c r="E42" s="126" t="s">
        <v>378</v>
      </c>
      <c r="F42" s="127" t="s">
        <v>379</v>
      </c>
      <c r="G42" s="51">
        <f>G39+G33</f>
        <v>117</v>
      </c>
      <c r="H42" s="51">
        <f>H39+H33</f>
        <v>135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1"/>
      <c r="C43" s="422"/>
      <c r="D43" s="422"/>
      <c r="E43" s="423"/>
      <c r="F43" s="554"/>
      <c r="G43" s="422"/>
      <c r="H43" s="422"/>
    </row>
    <row r="44" spans="1:8" ht="12">
      <c r="A44" s="311"/>
      <c r="B44" s="421"/>
      <c r="C44" s="422"/>
      <c r="D44" s="422"/>
      <c r="E44" s="423"/>
      <c r="F44" s="554"/>
      <c r="G44" s="422"/>
      <c r="H44" s="422"/>
    </row>
    <row r="45" spans="1:8" ht="12">
      <c r="A45" s="581" t="s">
        <v>853</v>
      </c>
      <c r="B45" s="581"/>
      <c r="C45" s="581"/>
      <c r="D45" s="581"/>
      <c r="E45" s="581"/>
      <c r="F45" s="554"/>
      <c r="G45" s="422"/>
      <c r="H45" s="422"/>
    </row>
    <row r="46" spans="1:8" ht="12">
      <c r="A46" s="311"/>
      <c r="B46" s="421"/>
      <c r="C46" s="422"/>
      <c r="D46" s="422"/>
      <c r="E46" s="423"/>
      <c r="F46" s="554"/>
      <c r="G46" s="422"/>
      <c r="H46" s="422"/>
    </row>
    <row r="47" spans="1:8" ht="12">
      <c r="A47" s="311"/>
      <c r="B47" s="421"/>
      <c r="C47" s="422"/>
      <c r="D47" s="422"/>
      <c r="E47" s="423"/>
      <c r="F47" s="554"/>
      <c r="G47" s="422"/>
      <c r="H47" s="422"/>
    </row>
    <row r="48" spans="1:15" ht="12">
      <c r="A48" s="497" t="s">
        <v>271</v>
      </c>
      <c r="B48" s="569">
        <v>40141</v>
      </c>
      <c r="C48" s="424"/>
      <c r="D48" s="576" t="s">
        <v>857</v>
      </c>
      <c r="E48" s="576"/>
      <c r="F48" s="576"/>
      <c r="G48" s="576"/>
      <c r="H48" s="576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2"/>
      <c r="D49" s="422"/>
      <c r="E49" s="554"/>
      <c r="F49" s="554"/>
      <c r="G49" s="557"/>
      <c r="H49" s="557"/>
    </row>
    <row r="50" spans="1:8" ht="12.75" customHeight="1">
      <c r="A50" s="555"/>
      <c r="B50" s="556"/>
      <c r="C50" s="424"/>
      <c r="D50" s="577" t="s">
        <v>864</v>
      </c>
      <c r="E50" s="577"/>
      <c r="F50" s="577"/>
      <c r="G50" s="577"/>
      <c r="H50" s="577"/>
    </row>
    <row r="51" spans="1:8" ht="12">
      <c r="A51" s="558"/>
      <c r="B51" s="554"/>
      <c r="C51" s="422"/>
      <c r="D51" s="422"/>
      <c r="E51" s="554"/>
      <c r="F51" s="554"/>
      <c r="G51" s="557"/>
      <c r="H51" s="557"/>
    </row>
    <row r="52" spans="1:8" ht="12">
      <c r="A52" s="558"/>
      <c r="B52" s="554"/>
      <c r="C52" s="422"/>
      <c r="D52" s="422"/>
      <c r="E52" s="554"/>
      <c r="F52" s="554"/>
      <c r="G52" s="557"/>
      <c r="H52" s="557"/>
    </row>
    <row r="53" spans="1:8" ht="12">
      <c r="A53" s="558"/>
      <c r="B53" s="554"/>
      <c r="C53" s="422"/>
      <c r="D53" s="422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1023622047244095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79">
      <selection activeCell="L85" sqref="L85"/>
    </sheetView>
  </sheetViews>
  <sheetFormatPr defaultColWidth="9.00390625" defaultRowHeight="12.75"/>
  <cols>
    <col min="1" max="1" width="43.75390625" style="167" customWidth="1"/>
    <col min="2" max="2" width="9.875" style="167" customWidth="1"/>
    <col min="3" max="3" width="11.125" style="167" customWidth="1"/>
    <col min="4" max="4" width="14.00390625" style="167" customWidth="1"/>
    <col min="5" max="5" width="70.75390625" style="167" customWidth="1"/>
    <col min="6" max="6" width="9.375" style="171" customWidth="1"/>
    <col min="7" max="7" width="12.75390625" style="167" customWidth="1"/>
    <col min="8" max="8" width="18.75390625" style="172" customWidth="1"/>
    <col min="9" max="9" width="3.375" style="147" customWidth="1"/>
    <col min="10" max="16384" width="9.25390625" style="147" customWidth="1"/>
  </cols>
  <sheetData>
    <row r="1" spans="1:8" ht="15">
      <c r="A1" s="209" t="s">
        <v>0</v>
      </c>
      <c r="B1" s="210"/>
      <c r="C1" s="211"/>
      <c r="D1" s="211"/>
      <c r="E1" s="211"/>
      <c r="F1" s="168"/>
      <c r="G1" s="169"/>
      <c r="H1" s="170"/>
    </row>
    <row r="2" spans="1:8" ht="15">
      <c r="A2" s="212"/>
      <c r="B2" s="212"/>
      <c r="C2" s="213"/>
      <c r="D2" s="213"/>
      <c r="E2" s="213"/>
      <c r="F2" s="168"/>
      <c r="G2" s="169"/>
      <c r="H2" s="170"/>
    </row>
    <row r="3" spans="1:8" ht="15">
      <c r="A3" s="582" t="s">
        <v>855</v>
      </c>
      <c r="B3" s="583"/>
      <c r="C3" s="583"/>
      <c r="D3" s="583"/>
      <c r="E3" s="456" t="s">
        <v>158</v>
      </c>
      <c r="F3" s="214" t="s">
        <v>2</v>
      </c>
      <c r="G3" s="170"/>
      <c r="H3" s="455">
        <v>114037650</v>
      </c>
    </row>
    <row r="4" spans="1:8" ht="15">
      <c r="A4" s="582" t="s">
        <v>874</v>
      </c>
      <c r="B4" s="586"/>
      <c r="C4" s="586"/>
      <c r="D4" s="586"/>
      <c r="E4" s="498" t="s">
        <v>158</v>
      </c>
      <c r="F4" s="584" t="s">
        <v>3</v>
      </c>
      <c r="G4" s="585"/>
      <c r="H4" s="455" t="s">
        <v>158</v>
      </c>
    </row>
    <row r="5" spans="1:8" ht="15">
      <c r="A5" s="582" t="s">
        <v>872</v>
      </c>
      <c r="B5" s="583"/>
      <c r="C5" s="583"/>
      <c r="D5" s="583"/>
      <c r="E5" s="499" t="s">
        <v>158</v>
      </c>
      <c r="F5" s="168"/>
      <c r="G5" s="169"/>
      <c r="H5" s="216" t="s">
        <v>5</v>
      </c>
    </row>
    <row r="6" spans="1:8" ht="15.75" thickBot="1">
      <c r="A6" s="148"/>
      <c r="B6" s="148"/>
      <c r="C6" s="215"/>
      <c r="D6" s="216"/>
      <c r="E6" s="216"/>
      <c r="F6" s="168"/>
      <c r="G6" s="169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>
        <v>627</v>
      </c>
      <c r="D11" s="149">
        <v>627</v>
      </c>
      <c r="E11" s="234" t="s">
        <v>21</v>
      </c>
      <c r="F11" s="239" t="s">
        <v>22</v>
      </c>
      <c r="G11" s="150">
        <v>718</v>
      </c>
      <c r="H11" s="150">
        <v>718</v>
      </c>
    </row>
    <row r="12" spans="1:8" ht="15">
      <c r="A12" s="232" t="s">
        <v>23</v>
      </c>
      <c r="B12" s="238" t="s">
        <v>24</v>
      </c>
      <c r="C12" s="149">
        <v>423</v>
      </c>
      <c r="D12" s="149">
        <v>438</v>
      </c>
      <c r="E12" s="234" t="s">
        <v>25</v>
      </c>
      <c r="F12" s="239" t="s">
        <v>26</v>
      </c>
      <c r="G12" s="151"/>
      <c r="H12" s="151"/>
    </row>
    <row r="13" spans="1:8" ht="15">
      <c r="A13" s="232" t="s">
        <v>27</v>
      </c>
      <c r="B13" s="238" t="s">
        <v>28</v>
      </c>
      <c r="C13" s="149">
        <v>79</v>
      </c>
      <c r="D13" s="149">
        <v>110</v>
      </c>
      <c r="E13" s="234" t="s">
        <v>29</v>
      </c>
      <c r="F13" s="239" t="s">
        <v>30</v>
      </c>
      <c r="G13" s="151"/>
      <c r="H13" s="151"/>
    </row>
    <row r="14" spans="1:8" ht="15">
      <c r="A14" s="232" t="s">
        <v>31</v>
      </c>
      <c r="B14" s="238" t="s">
        <v>32</v>
      </c>
      <c r="C14" s="149">
        <v>338</v>
      </c>
      <c r="D14" s="149">
        <v>352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9">
        <v>0</v>
      </c>
      <c r="D16" s="149">
        <v>0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9">
        <v>40</v>
      </c>
      <c r="D17" s="149">
        <v>40</v>
      </c>
      <c r="E17" s="240" t="s">
        <v>45</v>
      </c>
      <c r="F17" s="242" t="s">
        <v>46</v>
      </c>
      <c r="G17" s="152">
        <f>G11+G14+G15+G16</f>
        <v>718</v>
      </c>
      <c r="H17" s="152">
        <f>H11+H14+H15+H16</f>
        <v>718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1507</v>
      </c>
      <c r="D19" s="153">
        <f>SUM(D11:D18)</f>
        <v>1567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/>
      <c r="D20" s="149"/>
      <c r="E20" s="234" t="s">
        <v>56</v>
      </c>
      <c r="F20" s="239" t="s">
        <v>57</v>
      </c>
      <c r="G20" s="156">
        <v>1617</v>
      </c>
      <c r="H20" s="156">
        <v>1617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6334</v>
      </c>
      <c r="H21" s="154">
        <f>SUM(H22:H24)</f>
        <v>6334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>
        <v>29</v>
      </c>
      <c r="H22" s="150">
        <v>29</v>
      </c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/>
      <c r="H23" s="150"/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>
        <v>6305</v>
      </c>
      <c r="H24" s="150">
        <v>6305</v>
      </c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7951</v>
      </c>
      <c r="H25" s="152">
        <f>H19+H20+H21</f>
        <v>7951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/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0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-9151</v>
      </c>
      <c r="H27" s="152">
        <f>SUM(H28:H30)</f>
        <v>-8070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549</v>
      </c>
      <c r="H28" s="150">
        <v>548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>
        <v>-9700</v>
      </c>
      <c r="H29" s="313">
        <v>-8618</v>
      </c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50"/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>
        <v>-104</v>
      </c>
      <c r="H32" s="313">
        <v>-1082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-9255</v>
      </c>
      <c r="H33" s="152">
        <f>H27+H31+H32</f>
        <v>-9152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844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-586</v>
      </c>
      <c r="H36" s="152">
        <f>H25+H17+H33</f>
        <v>-483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/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8"/>
      <c r="D42" s="158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/>
      <c r="H44" s="150"/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1507</v>
      </c>
      <c r="D55" s="153">
        <f>D19+D20+D21+D27+D32+D45+D51+D53+D54</f>
        <v>1567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>
        <v>85</v>
      </c>
      <c r="D58" s="149">
        <v>85</v>
      </c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1232</v>
      </c>
      <c r="H61" s="152">
        <f>SUM(H62:H68)</f>
        <v>1193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95</v>
      </c>
      <c r="H62" s="150">
        <v>95</v>
      </c>
    </row>
    <row r="63" spans="1:13" ht="15">
      <c r="A63" s="232" t="s">
        <v>194</v>
      </c>
      <c r="B63" s="238" t="s">
        <v>195</v>
      </c>
      <c r="C63" s="149"/>
      <c r="D63" s="149"/>
      <c r="E63" s="234" t="s">
        <v>196</v>
      </c>
      <c r="F63" s="239" t="s">
        <v>197</v>
      </c>
      <c r="G63" s="150">
        <v>337</v>
      </c>
      <c r="H63" s="150">
        <v>337</v>
      </c>
      <c r="M63" s="155"/>
    </row>
    <row r="64" spans="1:15" ht="15">
      <c r="A64" s="232" t="s">
        <v>50</v>
      </c>
      <c r="B64" s="246" t="s">
        <v>198</v>
      </c>
      <c r="C64" s="153">
        <f>SUM(C58:C63)</f>
        <v>85</v>
      </c>
      <c r="D64" s="153">
        <f>SUM(D58:D63)</f>
        <v>85</v>
      </c>
      <c r="E64" s="234" t="s">
        <v>199</v>
      </c>
      <c r="F64" s="239" t="s">
        <v>200</v>
      </c>
      <c r="G64" s="150">
        <v>429</v>
      </c>
      <c r="H64" s="150">
        <v>407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26</v>
      </c>
      <c r="H66" s="150">
        <v>20</v>
      </c>
    </row>
    <row r="67" spans="1:8" ht="15">
      <c r="A67" s="232" t="s">
        <v>206</v>
      </c>
      <c r="B67" s="238" t="s">
        <v>207</v>
      </c>
      <c r="C67" s="149"/>
      <c r="D67" s="149"/>
      <c r="E67" s="234" t="s">
        <v>208</v>
      </c>
      <c r="F67" s="239" t="s">
        <v>209</v>
      </c>
      <c r="G67" s="150">
        <v>30</v>
      </c>
      <c r="H67" s="150">
        <v>27</v>
      </c>
    </row>
    <row r="68" spans="1:8" ht="15">
      <c r="A68" s="232" t="s">
        <v>210</v>
      </c>
      <c r="B68" s="238" t="s">
        <v>211</v>
      </c>
      <c r="C68" s="149">
        <v>15</v>
      </c>
      <c r="D68" s="149">
        <v>24</v>
      </c>
      <c r="E68" s="234" t="s">
        <v>212</v>
      </c>
      <c r="F68" s="239" t="s">
        <v>213</v>
      </c>
      <c r="G68" s="150">
        <v>315</v>
      </c>
      <c r="H68" s="150">
        <v>307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987</v>
      </c>
      <c r="H69" s="150">
        <v>991</v>
      </c>
    </row>
    <row r="70" spans="1:8" ht="15">
      <c r="A70" s="232" t="s">
        <v>217</v>
      </c>
      <c r="B70" s="238" t="s">
        <v>218</v>
      </c>
      <c r="C70" s="149"/>
      <c r="D70" s="149"/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9">
        <f>G59+G60+G61+G69+G70</f>
        <v>2219</v>
      </c>
      <c r="H71" s="159">
        <f>H59+H60+H61+H69+H70</f>
        <v>2184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/>
      <c r="D72" s="149"/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1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12</v>
      </c>
      <c r="D74" s="149">
        <v>12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27</v>
      </c>
      <c r="D75" s="153">
        <f>SUM(D67:D74)</f>
        <v>36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60">
        <f>G71+G74+G75+G76</f>
        <v>2219</v>
      </c>
      <c r="H79" s="160">
        <f>H71+H74+H75+H76</f>
        <v>2184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1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>
        <v>2</v>
      </c>
      <c r="D83" s="149">
        <v>2</v>
      </c>
      <c r="E83" s="161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2</v>
      </c>
      <c r="D84" s="153">
        <f>D83+D82+D78</f>
        <v>2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1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0</v>
      </c>
      <c r="D87" s="149"/>
      <c r="E87" s="161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12</v>
      </c>
      <c r="D88" s="149">
        <v>11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12</v>
      </c>
      <c r="D91" s="153">
        <f>SUM(D87:D90)</f>
        <v>11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126</v>
      </c>
      <c r="D93" s="153">
        <f>D64+D75+D84+D91+D92</f>
        <v>134</v>
      </c>
      <c r="E93" s="161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2">
        <f>C93+C55</f>
        <v>1633</v>
      </c>
      <c r="D94" s="162">
        <f>D93+D55</f>
        <v>1701</v>
      </c>
      <c r="E94" s="444" t="s">
        <v>269</v>
      </c>
      <c r="F94" s="286" t="s">
        <v>270</v>
      </c>
      <c r="G94" s="163">
        <f>G36+G39+G55+G79</f>
        <v>1633</v>
      </c>
      <c r="H94" s="163">
        <f>H36+H39+H55+H79</f>
        <v>1701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4"/>
      <c r="B95" s="165"/>
      <c r="C95" s="164"/>
      <c r="D95" s="164"/>
      <c r="E95" s="166"/>
      <c r="F95" s="144"/>
      <c r="G95" s="145"/>
      <c r="H95" s="146"/>
      <c r="M95" s="155"/>
    </row>
    <row r="96" spans="1:13" ht="15">
      <c r="A96" s="427" t="s">
        <v>845</v>
      </c>
      <c r="B96" s="428"/>
      <c r="C96" s="148"/>
      <c r="D96" s="148"/>
      <c r="E96" s="429"/>
      <c r="F96" s="168"/>
      <c r="G96" s="169"/>
      <c r="H96" s="170"/>
      <c r="M96" s="155"/>
    </row>
    <row r="97" spans="1:13" ht="15">
      <c r="A97" s="427"/>
      <c r="B97" s="428"/>
      <c r="C97" s="148"/>
      <c r="D97" s="148"/>
      <c r="E97" s="429"/>
      <c r="F97" s="168"/>
      <c r="G97" s="169"/>
      <c r="H97" s="170"/>
      <c r="M97" s="155"/>
    </row>
    <row r="98" spans="1:13" ht="15" customHeight="1">
      <c r="A98" s="421"/>
      <c r="B98" s="422"/>
      <c r="C98" s="422"/>
      <c r="D98" s="423"/>
      <c r="E98" s="554"/>
      <c r="F98" s="422"/>
      <c r="G98" s="422"/>
      <c r="H98" s="170"/>
      <c r="M98" s="155"/>
    </row>
    <row r="99" spans="1:8" ht="15">
      <c r="A99" s="569">
        <v>40141</v>
      </c>
      <c r="B99" s="424"/>
      <c r="C99" s="576" t="s">
        <v>871</v>
      </c>
      <c r="D99" s="576"/>
      <c r="E99" s="576"/>
      <c r="F99" s="576"/>
      <c r="G99" s="576"/>
      <c r="H99" s="170"/>
    </row>
    <row r="100" spans="1:7" ht="15" customHeight="1">
      <c r="A100" s="556"/>
      <c r="B100" s="422"/>
      <c r="C100" s="577" t="s">
        <v>864</v>
      </c>
      <c r="D100" s="577"/>
      <c r="E100" s="577"/>
      <c r="F100" s="577"/>
      <c r="G100" s="577"/>
    </row>
    <row r="101" spans="1:7" ht="12.75">
      <c r="A101" s="556"/>
      <c r="B101" s="424"/>
      <c r="C101" s="577"/>
      <c r="D101" s="577"/>
      <c r="E101" s="577"/>
      <c r="F101" s="577"/>
      <c r="G101" s="577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C101:G101"/>
    <mergeCell ref="A3:D3"/>
    <mergeCell ref="A5:D5"/>
    <mergeCell ref="F4:G4"/>
    <mergeCell ref="A4:D4"/>
    <mergeCell ref="C99:G99"/>
    <mergeCell ref="C100:G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3">
      <selection activeCell="B48" sqref="B48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25390625" style="537" customWidth="1"/>
    <col min="5" max="5" width="10.125" style="129" customWidth="1"/>
    <col min="6" max="6" width="12.00390625" style="129" customWidth="1"/>
    <col min="7" max="16384" width="9.2539062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380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381</v>
      </c>
      <c r="B4" s="464" t="str">
        <f>'справка №1-БАЛАНС'!E3</f>
        <v> </v>
      </c>
      <c r="C4" s="535" t="s">
        <v>2</v>
      </c>
      <c r="D4" s="535">
        <f>'справка №1-БАЛАНС'!H3</f>
        <v>114037650</v>
      </c>
      <c r="E4" s="320"/>
      <c r="F4" s="320"/>
    </row>
    <row r="5" spans="1:4" ht="15">
      <c r="A5" s="464" t="s">
        <v>273</v>
      </c>
      <c r="B5" s="464" t="str">
        <f>'справка №1-БАЛАНС'!E4</f>
        <v> </v>
      </c>
      <c r="C5" s="536" t="s">
        <v>3</v>
      </c>
      <c r="D5" s="535" t="str">
        <f>'справка №1-БАЛАНС'!H4</f>
        <v> </v>
      </c>
    </row>
    <row r="6" spans="1:6" ht="12" customHeight="1">
      <c r="A6" s="465" t="s">
        <v>4</v>
      </c>
      <c r="B6" s="500" t="str">
        <f>'справка №1-БАЛАНС'!E5</f>
        <v> </v>
      </c>
      <c r="C6" s="466"/>
      <c r="D6" s="467" t="s">
        <v>274</v>
      </c>
      <c r="F6" s="322"/>
    </row>
    <row r="7" spans="1:6" ht="33.75" customHeight="1">
      <c r="A7" s="323" t="s">
        <v>382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383</v>
      </c>
      <c r="B9" s="328"/>
      <c r="C9" s="53"/>
      <c r="D9" s="53"/>
      <c r="E9" s="128"/>
      <c r="F9" s="128"/>
    </row>
    <row r="10" spans="1:6" ht="12">
      <c r="A10" s="329" t="s">
        <v>384</v>
      </c>
      <c r="B10" s="330" t="s">
        <v>385</v>
      </c>
      <c r="C10" s="52">
        <v>24</v>
      </c>
      <c r="D10" s="52">
        <v>1</v>
      </c>
      <c r="E10" s="128"/>
      <c r="F10" s="128"/>
    </row>
    <row r="11" spans="1:13" ht="12">
      <c r="A11" s="329" t="s">
        <v>386</v>
      </c>
      <c r="B11" s="330" t="s">
        <v>387</v>
      </c>
      <c r="C11" s="52">
        <v>-19</v>
      </c>
      <c r="D11" s="52">
        <v>-1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388</v>
      </c>
      <c r="B12" s="330" t="s">
        <v>389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390</v>
      </c>
      <c r="B13" s="330" t="s">
        <v>391</v>
      </c>
      <c r="C13" s="52">
        <v>-3</v>
      </c>
      <c r="D13" s="52"/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392</v>
      </c>
      <c r="B14" s="330" t="s">
        <v>393</v>
      </c>
      <c r="C14" s="52"/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394</v>
      </c>
      <c r="B15" s="330" t="s">
        <v>395</v>
      </c>
      <c r="C15" s="52">
        <v>0</v>
      </c>
      <c r="D15" s="52">
        <v>0</v>
      </c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396</v>
      </c>
      <c r="B16" s="330" t="s">
        <v>397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398</v>
      </c>
      <c r="B17" s="330" t="s">
        <v>399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400</v>
      </c>
      <c r="B18" s="332" t="s">
        <v>401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402</v>
      </c>
      <c r="B19" s="330" t="s">
        <v>403</v>
      </c>
      <c r="C19" s="52">
        <v>0</v>
      </c>
      <c r="D19" s="52">
        <v>0</v>
      </c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404</v>
      </c>
      <c r="B20" s="334" t="s">
        <v>405</v>
      </c>
      <c r="C20" s="53">
        <f>SUM(C10:C19)</f>
        <v>2</v>
      </c>
      <c r="D20" s="53">
        <f>SUM(D10:D19)</f>
        <v>0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406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407</v>
      </c>
      <c r="B22" s="330" t="s">
        <v>408</v>
      </c>
      <c r="C22" s="52"/>
      <c r="D22" s="52"/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409</v>
      </c>
      <c r="B23" s="330" t="s">
        <v>410</v>
      </c>
      <c r="C23" s="52"/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411</v>
      </c>
      <c r="B24" s="330" t="s">
        <v>412</v>
      </c>
      <c r="C24" s="52"/>
      <c r="D24" s="52"/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413</v>
      </c>
      <c r="B25" s="330" t="s">
        <v>414</v>
      </c>
      <c r="C25" s="52"/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415</v>
      </c>
      <c r="B26" s="330" t="s">
        <v>416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417</v>
      </c>
      <c r="B27" s="330" t="s">
        <v>418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419</v>
      </c>
      <c r="B28" s="330" t="s">
        <v>420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421</v>
      </c>
      <c r="B29" s="330" t="s">
        <v>422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400</v>
      </c>
      <c r="B30" s="330" t="s">
        <v>423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424</v>
      </c>
      <c r="B31" s="330" t="s">
        <v>425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426</v>
      </c>
      <c r="B32" s="334" t="s">
        <v>427</v>
      </c>
      <c r="C32" s="53">
        <f>SUM(C22:C31)</f>
        <v>0</v>
      </c>
      <c r="D32" s="53">
        <f>SUM(D22:D31)</f>
        <v>0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428</v>
      </c>
      <c r="B33" s="335"/>
      <c r="C33" s="336"/>
      <c r="D33" s="336"/>
      <c r="E33" s="128"/>
      <c r="F33" s="128"/>
    </row>
    <row r="34" spans="1:6" ht="12">
      <c r="A34" s="329" t="s">
        <v>429</v>
      </c>
      <c r="B34" s="330" t="s">
        <v>430</v>
      </c>
      <c r="C34" s="52"/>
      <c r="D34" s="52"/>
      <c r="E34" s="128"/>
      <c r="F34" s="128"/>
    </row>
    <row r="35" spans="1:6" ht="12">
      <c r="A35" s="331" t="s">
        <v>431</v>
      </c>
      <c r="B35" s="330" t="s">
        <v>432</v>
      </c>
      <c r="C35" s="52"/>
      <c r="D35" s="52"/>
      <c r="E35" s="128"/>
      <c r="F35" s="128"/>
    </row>
    <row r="36" spans="1:6" ht="12">
      <c r="A36" s="329" t="s">
        <v>433</v>
      </c>
      <c r="B36" s="330" t="s">
        <v>434</v>
      </c>
      <c r="C36" s="52"/>
      <c r="D36" s="52"/>
      <c r="E36" s="128"/>
      <c r="F36" s="128"/>
    </row>
    <row r="37" spans="1:6" ht="12">
      <c r="A37" s="329" t="s">
        <v>435</v>
      </c>
      <c r="B37" s="330" t="s">
        <v>436</v>
      </c>
      <c r="C37" s="52"/>
      <c r="D37" s="52"/>
      <c r="E37" s="128"/>
      <c r="F37" s="128"/>
    </row>
    <row r="38" spans="1:6" ht="12">
      <c r="A38" s="329" t="s">
        <v>437</v>
      </c>
      <c r="B38" s="330" t="s">
        <v>438</v>
      </c>
      <c r="C38" s="52"/>
      <c r="D38" s="52"/>
      <c r="E38" s="128"/>
      <c r="F38" s="128"/>
    </row>
    <row r="39" spans="1:6" ht="12">
      <c r="A39" s="329" t="s">
        <v>439</v>
      </c>
      <c r="B39" s="330" t="s">
        <v>440</v>
      </c>
      <c r="C39" s="52"/>
      <c r="D39" s="52"/>
      <c r="E39" s="128"/>
      <c r="F39" s="128"/>
    </row>
    <row r="40" spans="1:6" ht="12">
      <c r="A40" s="329" t="s">
        <v>441</v>
      </c>
      <c r="B40" s="330" t="s">
        <v>442</v>
      </c>
      <c r="C40" s="52"/>
      <c r="D40" s="52"/>
      <c r="E40" s="128"/>
      <c r="F40" s="128"/>
    </row>
    <row r="41" spans="1:8" ht="12">
      <c r="A41" s="329" t="s">
        <v>443</v>
      </c>
      <c r="B41" s="330" t="s">
        <v>444</v>
      </c>
      <c r="C41" s="52">
        <v>-1</v>
      </c>
      <c r="D41" s="52">
        <v>0</v>
      </c>
      <c r="E41" s="128"/>
      <c r="F41" s="128"/>
      <c r="G41" s="131"/>
      <c r="H41" s="131"/>
    </row>
    <row r="42" spans="1:8" ht="12">
      <c r="A42" s="333" t="s">
        <v>445</v>
      </c>
      <c r="B42" s="334" t="s">
        <v>446</v>
      </c>
      <c r="C42" s="53">
        <f>SUM(C34:C41)</f>
        <v>-1</v>
      </c>
      <c r="D42" s="53">
        <f>SUM(D34:D41)</f>
        <v>0</v>
      </c>
      <c r="E42" s="128"/>
      <c r="F42" s="128"/>
      <c r="G42" s="131"/>
      <c r="H42" s="131"/>
    </row>
    <row r="43" spans="1:8" ht="12">
      <c r="A43" s="337" t="s">
        <v>447</v>
      </c>
      <c r="B43" s="334" t="s">
        <v>448</v>
      </c>
      <c r="C43" s="53">
        <f>C42+C32+C20</f>
        <v>1</v>
      </c>
      <c r="D43" s="53">
        <f>D42+D32+D20</f>
        <v>0</v>
      </c>
      <c r="E43" s="128"/>
      <c r="F43" s="128"/>
      <c r="G43" s="131"/>
      <c r="H43" s="131"/>
    </row>
    <row r="44" spans="1:8" ht="12">
      <c r="A44" s="327" t="s">
        <v>449</v>
      </c>
      <c r="B44" s="335" t="s">
        <v>450</v>
      </c>
      <c r="C44" s="130">
        <v>11</v>
      </c>
      <c r="D44" s="130">
        <v>11</v>
      </c>
      <c r="E44" s="128"/>
      <c r="F44" s="128"/>
      <c r="G44" s="131"/>
      <c r="H44" s="131"/>
    </row>
    <row r="45" spans="1:8" ht="12">
      <c r="A45" s="327" t="s">
        <v>451</v>
      </c>
      <c r="B45" s="335" t="s">
        <v>452</v>
      </c>
      <c r="C45" s="53">
        <f>C44+C43</f>
        <v>12</v>
      </c>
      <c r="D45" s="53">
        <f>D44+D43</f>
        <v>11</v>
      </c>
      <c r="E45" s="128"/>
      <c r="F45" s="128"/>
      <c r="G45" s="131"/>
      <c r="H45" s="131"/>
    </row>
    <row r="46" spans="1:8" ht="12">
      <c r="A46" s="329" t="s">
        <v>453</v>
      </c>
      <c r="B46" s="335" t="s">
        <v>454</v>
      </c>
      <c r="C46" s="54"/>
      <c r="D46" s="54"/>
      <c r="E46" s="128"/>
      <c r="F46" s="128"/>
      <c r="G46" s="131"/>
      <c r="H46" s="131"/>
    </row>
    <row r="47" spans="1:8" ht="12">
      <c r="A47" s="329" t="s">
        <v>455</v>
      </c>
      <c r="B47" s="335" t="s">
        <v>456</v>
      </c>
      <c r="C47" s="54">
        <v>12</v>
      </c>
      <c r="D47" s="54">
        <v>11</v>
      </c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70">
        <v>40141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858</v>
      </c>
      <c r="C50" s="587"/>
      <c r="D50" s="587"/>
      <c r="G50" s="131"/>
      <c r="H50" s="131"/>
    </row>
    <row r="51" spans="1:8" ht="12">
      <c r="A51" s="315"/>
      <c r="B51" s="315"/>
      <c r="C51" s="316"/>
      <c r="D51" s="316"/>
      <c r="G51" s="131"/>
      <c r="H51" s="131"/>
    </row>
    <row r="52" spans="1:8" ht="12">
      <c r="A52" s="315"/>
      <c r="B52" s="431" t="s">
        <v>865</v>
      </c>
      <c r="C52" s="587"/>
      <c r="D52" s="587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5118110236220472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3" customWidth="1"/>
    <col min="2" max="2" width="8.25390625" style="534" customWidth="1"/>
    <col min="3" max="3" width="9.125" style="1" customWidth="1"/>
    <col min="4" max="4" width="9.25390625" style="1" customWidth="1"/>
    <col min="5" max="5" width="8.75390625" style="1" customWidth="1"/>
    <col min="6" max="6" width="7.375" style="1" customWidth="1"/>
    <col min="7" max="7" width="9.75390625" style="1" customWidth="1"/>
    <col min="8" max="8" width="7.375" style="1" customWidth="1"/>
    <col min="9" max="9" width="8.2539062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25390625" style="1" customWidth="1"/>
  </cols>
  <sheetData>
    <row r="1" spans="1:14" s="526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590" t="str">
        <f>'справка №1-БАЛАНС'!E3</f>
        <v> </v>
      </c>
      <c r="C3" s="590"/>
      <c r="D3" s="590"/>
      <c r="E3" s="590"/>
      <c r="F3" s="590"/>
      <c r="G3" s="590"/>
      <c r="H3" s="590"/>
      <c r="I3" s="590"/>
      <c r="J3" s="470"/>
      <c r="K3" s="574" t="s">
        <v>2</v>
      </c>
      <c r="L3" s="574"/>
      <c r="M3" s="472">
        <f>'справка №1-БАЛАНС'!H3</f>
        <v>114037650</v>
      </c>
      <c r="N3" s="1"/>
    </row>
    <row r="4" spans="1:15" s="526" customFormat="1" ht="13.5" customHeight="1">
      <c r="A4" s="461" t="s">
        <v>458</v>
      </c>
      <c r="B4" s="590" t="str">
        <f>'справка №1-БАЛАНС'!E4</f>
        <v> </v>
      </c>
      <c r="C4" s="590"/>
      <c r="D4" s="590"/>
      <c r="E4" s="590"/>
      <c r="F4" s="590"/>
      <c r="G4" s="590"/>
      <c r="H4" s="590"/>
      <c r="I4" s="590"/>
      <c r="J4" s="134"/>
      <c r="K4" s="575" t="s">
        <v>3</v>
      </c>
      <c r="L4" s="575"/>
      <c r="M4" s="472" t="str">
        <f>'справка №1-БАЛАНС'!H4</f>
        <v> </v>
      </c>
      <c r="N4" s="2"/>
      <c r="O4" s="2"/>
    </row>
    <row r="5" spans="1:14" s="526" customFormat="1" ht="12.75" customHeight="1">
      <c r="A5" s="461" t="s">
        <v>4</v>
      </c>
      <c r="B5" s="572" t="str">
        <f>'справка №1-БАЛАНС'!E5</f>
        <v> </v>
      </c>
      <c r="C5" s="572"/>
      <c r="D5" s="572"/>
      <c r="E5" s="572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459</v>
      </c>
      <c r="E6" s="5"/>
      <c r="F6" s="5"/>
      <c r="G6" s="5"/>
      <c r="H6" s="5"/>
      <c r="I6" s="5" t="s">
        <v>460</v>
      </c>
      <c r="J6" s="196"/>
      <c r="K6" s="183"/>
      <c r="L6" s="174"/>
      <c r="M6" s="177"/>
      <c r="N6" s="133"/>
    </row>
    <row r="7" spans="1:14" s="527" customFormat="1" ht="60">
      <c r="A7" s="204" t="s">
        <v>461</v>
      </c>
      <c r="B7" s="208" t="s">
        <v>462</v>
      </c>
      <c r="C7" s="175" t="s">
        <v>463</v>
      </c>
      <c r="D7" s="205" t="s">
        <v>464</v>
      </c>
      <c r="E7" s="174" t="s">
        <v>465</v>
      </c>
      <c r="F7" s="5" t="s">
        <v>466</v>
      </c>
      <c r="G7" s="5"/>
      <c r="H7" s="5"/>
      <c r="I7" s="174" t="s">
        <v>467</v>
      </c>
      <c r="J7" s="198" t="s">
        <v>468</v>
      </c>
      <c r="K7" s="175" t="s">
        <v>469</v>
      </c>
      <c r="L7" s="175" t="s">
        <v>470</v>
      </c>
      <c r="M7" s="202" t="s">
        <v>471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472</v>
      </c>
      <c r="G8" s="4" t="s">
        <v>473</v>
      </c>
      <c r="H8" s="4" t="s">
        <v>474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475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476</v>
      </c>
      <c r="L10" s="7" t="s">
        <v>110</v>
      </c>
      <c r="M10" s="8" t="s">
        <v>118</v>
      </c>
      <c r="N10" s="6"/>
    </row>
    <row r="11" spans="1:23" ht="15.75" customHeight="1">
      <c r="A11" s="9" t="s">
        <v>477</v>
      </c>
      <c r="B11" s="16" t="s">
        <v>478</v>
      </c>
      <c r="C11" s="56">
        <f>'справка №1-БАЛАНС'!H17</f>
        <v>718</v>
      </c>
      <c r="D11" s="56">
        <f>'справка №1-БАЛАНС'!H19</f>
        <v>0</v>
      </c>
      <c r="E11" s="56">
        <f>'справка №1-БАЛАНС'!H20</f>
        <v>1617</v>
      </c>
      <c r="F11" s="56">
        <f>'справка №1-БАЛАНС'!H22</f>
        <v>29</v>
      </c>
      <c r="G11" s="56">
        <f>'справка №1-БАЛАНС'!H23</f>
        <v>0</v>
      </c>
      <c r="H11" s="58">
        <v>6305</v>
      </c>
      <c r="I11" s="56">
        <f>'справка №1-БАЛАНС'!H28+'справка №1-БАЛАНС'!H31</f>
        <v>548</v>
      </c>
      <c r="J11" s="56">
        <f>'справка №1-БАЛАНС'!H29+'справка №1-БАЛАНС'!H32</f>
        <v>-9700</v>
      </c>
      <c r="K11" s="58"/>
      <c r="L11" s="341">
        <f>SUM(C11:K11)</f>
        <v>-483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479</v>
      </c>
      <c r="B12" s="16" t="s">
        <v>480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481</v>
      </c>
      <c r="B13" s="7" t="s">
        <v>482</v>
      </c>
      <c r="C13" s="58"/>
      <c r="D13" s="58"/>
      <c r="E13" s="58"/>
      <c r="F13" s="58"/>
      <c r="G13" s="58"/>
      <c r="H13" s="58"/>
      <c r="I13" s="58"/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483</v>
      </c>
      <c r="B14" s="7" t="s">
        <v>484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485</v>
      </c>
      <c r="B15" s="16" t="s">
        <v>486</v>
      </c>
      <c r="C15" s="59">
        <f>C11+C12</f>
        <v>718</v>
      </c>
      <c r="D15" s="59">
        <f aca="true" t="shared" si="2" ref="D15:M15">D11+D12</f>
        <v>0</v>
      </c>
      <c r="E15" s="59">
        <f t="shared" si="2"/>
        <v>1617</v>
      </c>
      <c r="F15" s="59">
        <f t="shared" si="2"/>
        <v>29</v>
      </c>
      <c r="G15" s="59">
        <f t="shared" si="2"/>
        <v>0</v>
      </c>
      <c r="H15" s="59">
        <f t="shared" si="2"/>
        <v>6305</v>
      </c>
      <c r="I15" s="59">
        <f t="shared" si="2"/>
        <v>548</v>
      </c>
      <c r="J15" s="59">
        <f t="shared" si="2"/>
        <v>-9700</v>
      </c>
      <c r="K15" s="59">
        <f t="shared" si="2"/>
        <v>0</v>
      </c>
      <c r="L15" s="341">
        <f t="shared" si="1"/>
        <v>-483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487</v>
      </c>
      <c r="B16" s="20" t="s">
        <v>488</v>
      </c>
      <c r="C16" s="179"/>
      <c r="D16" s="180"/>
      <c r="E16" s="180"/>
      <c r="F16" s="180"/>
      <c r="G16" s="180"/>
      <c r="H16" s="181"/>
      <c r="I16" s="194">
        <f>+'справка №1-БАЛАНС'!G31</f>
        <v>0</v>
      </c>
      <c r="J16" s="342">
        <f>+'справка №1-БАЛАНС'!G32</f>
        <v>-104</v>
      </c>
      <c r="K16" s="58"/>
      <c r="L16" s="341">
        <f t="shared" si="1"/>
        <v>-104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489</v>
      </c>
      <c r="B17" s="7" t="s">
        <v>490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491</v>
      </c>
      <c r="B18" s="17" t="s">
        <v>492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493</v>
      </c>
      <c r="B19" s="17" t="s">
        <v>494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495</v>
      </c>
      <c r="B20" s="7" t="s">
        <v>496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497</v>
      </c>
      <c r="B21" s="7" t="s">
        <v>498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499</v>
      </c>
      <c r="B22" s="7" t="s">
        <v>500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501</v>
      </c>
      <c r="B23" s="7" t="s">
        <v>502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503</v>
      </c>
      <c r="B24" s="7" t="s">
        <v>504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499</v>
      </c>
      <c r="B25" s="7" t="s">
        <v>505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501</v>
      </c>
      <c r="B26" s="7" t="s">
        <v>506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507</v>
      </c>
      <c r="B27" s="7" t="s">
        <v>508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509</v>
      </c>
      <c r="B28" s="7" t="s">
        <v>510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511</v>
      </c>
      <c r="B29" s="16" t="s">
        <v>512</v>
      </c>
      <c r="C29" s="57">
        <f>C17+C20+C21+C24+C28+C27+C15+C16</f>
        <v>718</v>
      </c>
      <c r="D29" s="57">
        <f aca="true" t="shared" si="6" ref="D29:M29">D17+D20+D21+D24+D28+D27+D15+D16</f>
        <v>0</v>
      </c>
      <c r="E29" s="57">
        <f t="shared" si="6"/>
        <v>1617</v>
      </c>
      <c r="F29" s="57">
        <f t="shared" si="6"/>
        <v>29</v>
      </c>
      <c r="G29" s="57">
        <f t="shared" si="6"/>
        <v>0</v>
      </c>
      <c r="H29" s="57">
        <f t="shared" si="6"/>
        <v>6305</v>
      </c>
      <c r="I29" s="57">
        <f t="shared" si="6"/>
        <v>548</v>
      </c>
      <c r="J29" s="57">
        <f t="shared" si="6"/>
        <v>-9804</v>
      </c>
      <c r="K29" s="57">
        <f t="shared" si="6"/>
        <v>0</v>
      </c>
      <c r="L29" s="341">
        <f t="shared" si="1"/>
        <v>-587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513</v>
      </c>
      <c r="B30" s="7" t="s">
        <v>514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515</v>
      </c>
      <c r="B31" s="7" t="s">
        <v>516</v>
      </c>
      <c r="C31" s="58"/>
      <c r="D31" s="58"/>
      <c r="E31" s="58"/>
      <c r="F31" s="58"/>
      <c r="G31" s="58"/>
      <c r="H31" s="58"/>
      <c r="I31" s="58">
        <v>1</v>
      </c>
      <c r="J31" s="58"/>
      <c r="K31" s="58"/>
      <c r="L31" s="341">
        <f t="shared" si="1"/>
        <v>1</v>
      </c>
      <c r="M31" s="58"/>
      <c r="N31" s="10"/>
    </row>
    <row r="32" spans="1:23" ht="23.25" customHeight="1">
      <c r="A32" s="9" t="s">
        <v>517</v>
      </c>
      <c r="B32" s="16" t="s">
        <v>518</v>
      </c>
      <c r="C32" s="57">
        <f aca="true" t="shared" si="7" ref="C32:K32">C29+C30+C31</f>
        <v>718</v>
      </c>
      <c r="D32" s="57">
        <f t="shared" si="7"/>
        <v>0</v>
      </c>
      <c r="E32" s="57">
        <f t="shared" si="7"/>
        <v>1617</v>
      </c>
      <c r="F32" s="57">
        <f t="shared" si="7"/>
        <v>29</v>
      </c>
      <c r="G32" s="57">
        <f t="shared" si="7"/>
        <v>0</v>
      </c>
      <c r="H32" s="57">
        <f t="shared" si="7"/>
        <v>6305</v>
      </c>
      <c r="I32" s="57">
        <f t="shared" si="7"/>
        <v>549</v>
      </c>
      <c r="J32" s="57">
        <f t="shared" si="7"/>
        <v>-9804</v>
      </c>
      <c r="K32" s="57">
        <f t="shared" si="7"/>
        <v>0</v>
      </c>
      <c r="L32" s="341">
        <f t="shared" si="1"/>
        <v>-586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345"/>
      <c r="M34" s="345"/>
      <c r="N34" s="10"/>
    </row>
    <row r="35" spans="1:14" ht="14.25" customHeight="1">
      <c r="A35" s="573" t="s">
        <v>854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343"/>
      <c r="B37" s="344"/>
      <c r="C37" s="13"/>
      <c r="D37" s="13"/>
      <c r="E37" s="13"/>
      <c r="F37" s="13"/>
      <c r="G37" s="13"/>
      <c r="H37" s="13"/>
      <c r="I37" s="13"/>
      <c r="J37" s="13"/>
      <c r="K37" s="13"/>
      <c r="L37" s="345"/>
      <c r="M37" s="345"/>
      <c r="N37" s="10"/>
    </row>
    <row r="38" spans="1:14" ht="12">
      <c r="A38" s="448" t="s">
        <v>875</v>
      </c>
      <c r="B38" s="18"/>
      <c r="C38" s="14"/>
      <c r="D38" s="589" t="s">
        <v>863</v>
      </c>
      <c r="E38" s="589"/>
      <c r="F38" s="589"/>
      <c r="G38" s="589"/>
      <c r="H38" s="589"/>
      <c r="I38" s="589"/>
      <c r="J38" s="14" t="s">
        <v>866</v>
      </c>
      <c r="K38" s="14"/>
      <c r="L38" s="589" t="s">
        <v>867</v>
      </c>
      <c r="M38" s="589"/>
      <c r="N38" s="10"/>
    </row>
    <row r="39" spans="1:13" ht="12">
      <c r="A39" s="530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J23">
      <selection activeCell="F45" sqref="F45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6"/>
      <c r="B1" s="347" t="s">
        <v>519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03" t="s">
        <v>381</v>
      </c>
      <c r="B2" s="604"/>
      <c r="C2" s="605" t="str">
        <f>'справка №1-БАЛАНС'!E3</f>
        <v> </v>
      </c>
      <c r="D2" s="605"/>
      <c r="E2" s="605"/>
      <c r="F2" s="605"/>
      <c r="G2" s="605"/>
      <c r="H2" s="605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114037650</v>
      </c>
      <c r="P2" s="477"/>
      <c r="Q2" s="477"/>
      <c r="R2" s="520"/>
    </row>
    <row r="3" spans="1:18" ht="15">
      <c r="A3" s="603" t="s">
        <v>4</v>
      </c>
      <c r="B3" s="604"/>
      <c r="C3" s="606" t="str">
        <f>'справка №1-БАЛАНС'!E5</f>
        <v> </v>
      </c>
      <c r="D3" s="606"/>
      <c r="E3" s="606"/>
      <c r="F3" s="479"/>
      <c r="G3" s="479"/>
      <c r="H3" s="479"/>
      <c r="I3" s="479"/>
      <c r="J3" s="479"/>
      <c r="K3" s="479"/>
      <c r="L3" s="479"/>
      <c r="M3" s="595" t="s">
        <v>3</v>
      </c>
      <c r="N3" s="595"/>
      <c r="O3" s="476" t="str">
        <f>'справка №1-БАЛАНС'!H4</f>
        <v> </v>
      </c>
      <c r="P3" s="480"/>
      <c r="Q3" s="480"/>
      <c r="R3" s="521"/>
    </row>
    <row r="4" spans="1:18" ht="12">
      <c r="A4" s="481" t="s">
        <v>520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521</v>
      </c>
    </row>
    <row r="5" spans="1:18" s="98" customFormat="1" ht="30.75" customHeight="1">
      <c r="A5" s="596" t="s">
        <v>461</v>
      </c>
      <c r="B5" s="597"/>
      <c r="C5" s="600" t="s">
        <v>7</v>
      </c>
      <c r="D5" s="354" t="s">
        <v>522</v>
      </c>
      <c r="E5" s="354"/>
      <c r="F5" s="354"/>
      <c r="G5" s="354"/>
      <c r="H5" s="354" t="s">
        <v>523</v>
      </c>
      <c r="I5" s="354"/>
      <c r="J5" s="593" t="s">
        <v>524</v>
      </c>
      <c r="K5" s="354" t="s">
        <v>525</v>
      </c>
      <c r="L5" s="354"/>
      <c r="M5" s="354"/>
      <c r="N5" s="354"/>
      <c r="O5" s="354" t="s">
        <v>523</v>
      </c>
      <c r="P5" s="354"/>
      <c r="Q5" s="593" t="s">
        <v>526</v>
      </c>
      <c r="R5" s="593" t="s">
        <v>527</v>
      </c>
    </row>
    <row r="6" spans="1:18" s="98" customFormat="1" ht="48">
      <c r="A6" s="598"/>
      <c r="B6" s="599"/>
      <c r="C6" s="601"/>
      <c r="D6" s="355" t="s">
        <v>528</v>
      </c>
      <c r="E6" s="355" t="s">
        <v>529</v>
      </c>
      <c r="F6" s="355" t="s">
        <v>530</v>
      </c>
      <c r="G6" s="355" t="s">
        <v>531</v>
      </c>
      <c r="H6" s="355" t="s">
        <v>532</v>
      </c>
      <c r="I6" s="355" t="s">
        <v>533</v>
      </c>
      <c r="J6" s="594"/>
      <c r="K6" s="355" t="s">
        <v>528</v>
      </c>
      <c r="L6" s="355" t="s">
        <v>534</v>
      </c>
      <c r="M6" s="355" t="s">
        <v>535</v>
      </c>
      <c r="N6" s="355" t="s">
        <v>536</v>
      </c>
      <c r="O6" s="355" t="s">
        <v>532</v>
      </c>
      <c r="P6" s="355" t="s">
        <v>533</v>
      </c>
      <c r="Q6" s="594"/>
      <c r="R6" s="594"/>
    </row>
    <row r="7" spans="1:18" s="98" customFormat="1" ht="12">
      <c r="A7" s="357" t="s">
        <v>537</v>
      </c>
      <c r="B7" s="357"/>
      <c r="C7" s="358" t="s">
        <v>14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538</v>
      </c>
      <c r="B8" s="360" t="s">
        <v>539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540</v>
      </c>
      <c r="B9" s="363" t="s">
        <v>541</v>
      </c>
      <c r="C9" s="364" t="s">
        <v>542</v>
      </c>
      <c r="D9" s="186">
        <v>627</v>
      </c>
      <c r="E9" s="186"/>
      <c r="F9" s="186"/>
      <c r="G9" s="72">
        <f>D9+E9-F9</f>
        <v>627</v>
      </c>
      <c r="H9" s="63"/>
      <c r="I9" s="63"/>
      <c r="J9" s="72">
        <f>G9+H9-I9</f>
        <v>627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627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3" t="s">
        <v>543</v>
      </c>
      <c r="B10" s="363" t="s">
        <v>544</v>
      </c>
      <c r="C10" s="364" t="s">
        <v>545</v>
      </c>
      <c r="D10" s="186">
        <v>718</v>
      </c>
      <c r="E10" s="186"/>
      <c r="F10" s="186">
        <v>0</v>
      </c>
      <c r="G10" s="72">
        <f aca="true" t="shared" si="2" ref="G10:G39">D10+E10-F10</f>
        <v>718</v>
      </c>
      <c r="H10" s="63"/>
      <c r="I10" s="63"/>
      <c r="J10" s="72">
        <f aca="true" t="shared" si="3" ref="J10:J39">G10+H10-I10</f>
        <v>718</v>
      </c>
      <c r="K10" s="63">
        <v>280</v>
      </c>
      <c r="L10" s="63">
        <v>15</v>
      </c>
      <c r="M10" s="63">
        <v>0</v>
      </c>
      <c r="N10" s="72">
        <f aca="true" t="shared" si="4" ref="N10:N39">K10+L10-M10</f>
        <v>295</v>
      </c>
      <c r="O10" s="63"/>
      <c r="P10" s="63"/>
      <c r="Q10" s="72">
        <f t="shared" si="0"/>
        <v>295</v>
      </c>
      <c r="R10" s="72">
        <f t="shared" si="1"/>
        <v>423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3" t="s">
        <v>546</v>
      </c>
      <c r="B11" s="363" t="s">
        <v>547</v>
      </c>
      <c r="C11" s="364" t="s">
        <v>548</v>
      </c>
      <c r="D11" s="186">
        <v>503</v>
      </c>
      <c r="E11" s="186"/>
      <c r="F11" s="186">
        <v>0</v>
      </c>
      <c r="G11" s="72">
        <f t="shared" si="2"/>
        <v>503</v>
      </c>
      <c r="H11" s="63"/>
      <c r="I11" s="63"/>
      <c r="J11" s="72">
        <f t="shared" si="3"/>
        <v>503</v>
      </c>
      <c r="K11" s="63">
        <v>393</v>
      </c>
      <c r="L11" s="63">
        <v>31</v>
      </c>
      <c r="M11" s="63">
        <v>0</v>
      </c>
      <c r="N11" s="72">
        <f t="shared" si="4"/>
        <v>424</v>
      </c>
      <c r="O11" s="63"/>
      <c r="P11" s="63"/>
      <c r="Q11" s="72">
        <f t="shared" si="0"/>
        <v>424</v>
      </c>
      <c r="R11" s="72">
        <f t="shared" si="1"/>
        <v>79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3" t="s">
        <v>549</v>
      </c>
      <c r="B12" s="363" t="s">
        <v>550</v>
      </c>
      <c r="C12" s="364" t="s">
        <v>551</v>
      </c>
      <c r="D12" s="186">
        <v>586</v>
      </c>
      <c r="E12" s="186"/>
      <c r="F12" s="186">
        <v>0</v>
      </c>
      <c r="G12" s="72">
        <f t="shared" si="2"/>
        <v>586</v>
      </c>
      <c r="H12" s="63"/>
      <c r="I12" s="63"/>
      <c r="J12" s="72">
        <f t="shared" si="3"/>
        <v>586</v>
      </c>
      <c r="K12" s="63">
        <v>234</v>
      </c>
      <c r="L12" s="63">
        <v>14</v>
      </c>
      <c r="M12" s="63">
        <v>0</v>
      </c>
      <c r="N12" s="72">
        <f t="shared" si="4"/>
        <v>248</v>
      </c>
      <c r="O12" s="63"/>
      <c r="P12" s="63"/>
      <c r="Q12" s="72">
        <f t="shared" si="0"/>
        <v>248</v>
      </c>
      <c r="R12" s="72">
        <f t="shared" si="1"/>
        <v>338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3" t="s">
        <v>552</v>
      </c>
      <c r="B13" s="363" t="s">
        <v>553</v>
      </c>
      <c r="C13" s="364" t="s">
        <v>554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>
        <v>0</v>
      </c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3" t="s">
        <v>555</v>
      </c>
      <c r="B14" s="363" t="s">
        <v>556</v>
      </c>
      <c r="C14" s="364" t="s">
        <v>557</v>
      </c>
      <c r="D14" s="186">
        <v>1</v>
      </c>
      <c r="E14" s="186"/>
      <c r="F14" s="186">
        <v>0</v>
      </c>
      <c r="G14" s="72">
        <f t="shared" si="2"/>
        <v>1</v>
      </c>
      <c r="H14" s="63"/>
      <c r="I14" s="63"/>
      <c r="J14" s="72">
        <f t="shared" si="3"/>
        <v>1</v>
      </c>
      <c r="K14" s="63">
        <v>1</v>
      </c>
      <c r="L14" s="63"/>
      <c r="M14" s="63">
        <v>0</v>
      </c>
      <c r="N14" s="72">
        <f t="shared" si="4"/>
        <v>1</v>
      </c>
      <c r="O14" s="63"/>
      <c r="P14" s="63"/>
      <c r="Q14" s="72">
        <f t="shared" si="0"/>
        <v>1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49" t="s">
        <v>850</v>
      </c>
      <c r="B15" s="371" t="s">
        <v>851</v>
      </c>
      <c r="C15" s="450" t="s">
        <v>852</v>
      </c>
      <c r="D15" s="451">
        <v>40</v>
      </c>
      <c r="E15" s="451"/>
      <c r="F15" s="451"/>
      <c r="G15" s="72">
        <f t="shared" si="2"/>
        <v>40</v>
      </c>
      <c r="H15" s="452"/>
      <c r="I15" s="452"/>
      <c r="J15" s="72">
        <f t="shared" si="3"/>
        <v>40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40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3" t="s">
        <v>558</v>
      </c>
      <c r="B16" s="190" t="s">
        <v>559</v>
      </c>
      <c r="C16" s="364" t="s">
        <v>560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3"/>
      <c r="B17" s="365" t="s">
        <v>561</v>
      </c>
      <c r="C17" s="366" t="s">
        <v>562</v>
      </c>
      <c r="D17" s="191">
        <f>SUM(D9:D16)</f>
        <v>2475</v>
      </c>
      <c r="E17" s="191">
        <f>SUM(E9:E16)</f>
        <v>0</v>
      </c>
      <c r="F17" s="191">
        <f>SUM(F9:F16)</f>
        <v>0</v>
      </c>
      <c r="G17" s="72">
        <f t="shared" si="2"/>
        <v>2475</v>
      </c>
      <c r="H17" s="73">
        <f>SUM(H9:H16)</f>
        <v>0</v>
      </c>
      <c r="I17" s="73">
        <f>SUM(I9:I16)</f>
        <v>0</v>
      </c>
      <c r="J17" s="72">
        <f t="shared" si="3"/>
        <v>2475</v>
      </c>
      <c r="K17" s="73">
        <f>SUM(K9:K16)</f>
        <v>908</v>
      </c>
      <c r="L17" s="73">
        <f>SUM(L9:L16)</f>
        <v>60</v>
      </c>
      <c r="M17" s="73">
        <f>SUM(M9:M16)</f>
        <v>0</v>
      </c>
      <c r="N17" s="72">
        <f t="shared" si="4"/>
        <v>968</v>
      </c>
      <c r="O17" s="73">
        <f>SUM(O9:O16)</f>
        <v>0</v>
      </c>
      <c r="P17" s="73">
        <f>SUM(P9:P16)</f>
        <v>0</v>
      </c>
      <c r="Q17" s="72">
        <f t="shared" si="5"/>
        <v>968</v>
      </c>
      <c r="R17" s="72">
        <f t="shared" si="6"/>
        <v>1507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7" t="s">
        <v>563</v>
      </c>
      <c r="B18" s="368" t="s">
        <v>564</v>
      </c>
      <c r="C18" s="366" t="s">
        <v>565</v>
      </c>
      <c r="D18" s="184"/>
      <c r="E18" s="184"/>
      <c r="F18" s="184"/>
      <c r="G18" s="72">
        <f t="shared" si="2"/>
        <v>0</v>
      </c>
      <c r="H18" s="61"/>
      <c r="I18" s="61"/>
      <c r="J18" s="72">
        <f t="shared" si="3"/>
        <v>0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0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9" t="s">
        <v>566</v>
      </c>
      <c r="B19" s="368" t="s">
        <v>567</v>
      </c>
      <c r="C19" s="366" t="s">
        <v>568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70" t="s">
        <v>569</v>
      </c>
      <c r="B20" s="360" t="s">
        <v>570</v>
      </c>
      <c r="C20" s="364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3" t="s">
        <v>540</v>
      </c>
      <c r="B21" s="363" t="s">
        <v>571</v>
      </c>
      <c r="C21" s="364" t="s">
        <v>572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3" t="s">
        <v>543</v>
      </c>
      <c r="B22" s="363" t="s">
        <v>573</v>
      </c>
      <c r="C22" s="364" t="s">
        <v>574</v>
      </c>
      <c r="D22" s="186">
        <v>1</v>
      </c>
      <c r="E22" s="186"/>
      <c r="F22" s="186">
        <v>0</v>
      </c>
      <c r="G22" s="72">
        <f t="shared" si="2"/>
        <v>1</v>
      </c>
      <c r="H22" s="63"/>
      <c r="I22" s="63"/>
      <c r="J22" s="72">
        <f t="shared" si="3"/>
        <v>1</v>
      </c>
      <c r="K22" s="63">
        <v>1</v>
      </c>
      <c r="L22" s="63"/>
      <c r="M22" s="63"/>
      <c r="N22" s="72">
        <f t="shared" si="4"/>
        <v>1</v>
      </c>
      <c r="O22" s="63"/>
      <c r="P22" s="63"/>
      <c r="Q22" s="72">
        <f t="shared" si="5"/>
        <v>1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1" t="s">
        <v>546</v>
      </c>
      <c r="B23" s="371" t="s">
        <v>575</v>
      </c>
      <c r="C23" s="364" t="s">
        <v>576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3" t="s">
        <v>549</v>
      </c>
      <c r="B24" s="372" t="s">
        <v>559</v>
      </c>
      <c r="C24" s="364" t="s">
        <v>577</v>
      </c>
      <c r="D24" s="186"/>
      <c r="E24" s="186"/>
      <c r="F24" s="186"/>
      <c r="G24" s="72">
        <f t="shared" si="2"/>
        <v>0</v>
      </c>
      <c r="H24" s="63"/>
      <c r="I24" s="63"/>
      <c r="J24" s="72">
        <f t="shared" si="3"/>
        <v>0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0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3"/>
      <c r="B25" s="365" t="s">
        <v>833</v>
      </c>
      <c r="C25" s="373" t="s">
        <v>579</v>
      </c>
      <c r="D25" s="187">
        <f>SUM(D21:D24)</f>
        <v>1</v>
      </c>
      <c r="E25" s="187">
        <f aca="true" t="shared" si="7" ref="E25:P25">SUM(E21:E24)</f>
        <v>0</v>
      </c>
      <c r="F25" s="187">
        <f t="shared" si="7"/>
        <v>0</v>
      </c>
      <c r="G25" s="65">
        <f t="shared" si="2"/>
        <v>1</v>
      </c>
      <c r="H25" s="64">
        <f t="shared" si="7"/>
        <v>0</v>
      </c>
      <c r="I25" s="64">
        <f t="shared" si="7"/>
        <v>0</v>
      </c>
      <c r="J25" s="65">
        <f t="shared" si="3"/>
        <v>1</v>
      </c>
      <c r="K25" s="64">
        <f t="shared" si="7"/>
        <v>1</v>
      </c>
      <c r="L25" s="64">
        <f t="shared" si="7"/>
        <v>0</v>
      </c>
      <c r="M25" s="64">
        <f t="shared" si="7"/>
        <v>0</v>
      </c>
      <c r="N25" s="65">
        <f t="shared" si="4"/>
        <v>1</v>
      </c>
      <c r="O25" s="64">
        <f t="shared" si="7"/>
        <v>0</v>
      </c>
      <c r="P25" s="64">
        <f t="shared" si="7"/>
        <v>0</v>
      </c>
      <c r="Q25" s="65">
        <f t="shared" si="5"/>
        <v>1</v>
      </c>
      <c r="R25" s="65">
        <f t="shared" si="6"/>
        <v>0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70" t="s">
        <v>580</v>
      </c>
      <c r="B26" s="374" t="s">
        <v>581</v>
      </c>
      <c r="C26" s="375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9"/>
    </row>
    <row r="27" spans="1:28" ht="12">
      <c r="A27" s="363" t="s">
        <v>540</v>
      </c>
      <c r="B27" s="376" t="s">
        <v>847</v>
      </c>
      <c r="C27" s="377" t="s">
        <v>582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3"/>
      <c r="B28" s="363" t="s">
        <v>105</v>
      </c>
      <c r="C28" s="364" t="s">
        <v>583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3"/>
      <c r="B29" s="363" t="s">
        <v>107</v>
      </c>
      <c r="C29" s="364" t="s">
        <v>584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3"/>
      <c r="B30" s="363" t="s">
        <v>111</v>
      </c>
      <c r="C30" s="364" t="s">
        <v>585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3"/>
      <c r="B31" s="363" t="s">
        <v>113</v>
      </c>
      <c r="C31" s="364" t="s">
        <v>586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3" t="s">
        <v>543</v>
      </c>
      <c r="B32" s="376" t="s">
        <v>587</v>
      </c>
      <c r="C32" s="364" t="s">
        <v>588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3"/>
      <c r="B33" s="378" t="s">
        <v>119</v>
      </c>
      <c r="C33" s="364" t="s">
        <v>589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3"/>
      <c r="B34" s="378" t="s">
        <v>590</v>
      </c>
      <c r="C34" s="364" t="s">
        <v>591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3"/>
      <c r="B35" s="378" t="s">
        <v>592</v>
      </c>
      <c r="C35" s="364" t="s">
        <v>593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3"/>
      <c r="B36" s="378" t="s">
        <v>594</v>
      </c>
      <c r="C36" s="364" t="s">
        <v>595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3" t="s">
        <v>546</v>
      </c>
      <c r="B37" s="378" t="s">
        <v>559</v>
      </c>
      <c r="C37" s="364" t="s">
        <v>596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3"/>
      <c r="B38" s="365" t="s">
        <v>848</v>
      </c>
      <c r="C38" s="366" t="s">
        <v>598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s="568" customFormat="1" ht="12">
      <c r="A39" s="367" t="s">
        <v>599</v>
      </c>
      <c r="B39" s="367" t="s">
        <v>600</v>
      </c>
      <c r="C39" s="366" t="s">
        <v>601</v>
      </c>
      <c r="D39" s="566"/>
      <c r="E39" s="566"/>
      <c r="F39" s="566"/>
      <c r="G39" s="72">
        <f t="shared" si="2"/>
        <v>0</v>
      </c>
      <c r="H39" s="566"/>
      <c r="I39" s="566"/>
      <c r="J39" s="72">
        <f t="shared" si="3"/>
        <v>0</v>
      </c>
      <c r="K39" s="566"/>
      <c r="L39" s="566"/>
      <c r="M39" s="566"/>
      <c r="N39" s="72">
        <f t="shared" si="4"/>
        <v>0</v>
      </c>
      <c r="O39" s="566"/>
      <c r="P39" s="566"/>
      <c r="Q39" s="72">
        <f t="shared" si="9"/>
        <v>0</v>
      </c>
      <c r="R39" s="72">
        <f t="shared" si="10"/>
        <v>0</v>
      </c>
      <c r="S39" s="567"/>
      <c r="T39" s="567"/>
      <c r="U39" s="567"/>
      <c r="V39" s="567"/>
      <c r="W39" s="567"/>
      <c r="X39" s="567"/>
      <c r="Y39" s="567"/>
      <c r="Z39" s="567"/>
      <c r="AA39" s="567"/>
      <c r="AB39" s="567"/>
    </row>
    <row r="40" spans="1:28" ht="12">
      <c r="A40" s="363"/>
      <c r="B40" s="367" t="s">
        <v>602</v>
      </c>
      <c r="C40" s="356" t="s">
        <v>603</v>
      </c>
      <c r="D40" s="433">
        <f>D17+D18+D19+D25+D38+D39</f>
        <v>2476</v>
      </c>
      <c r="E40" s="433">
        <f>E17+E18+E19+E25+E38+E39</f>
        <v>0</v>
      </c>
      <c r="F40" s="433">
        <f aca="true" t="shared" si="13" ref="F40:R40">F17+F18+F19+F25+F38+F39</f>
        <v>0</v>
      </c>
      <c r="G40" s="433">
        <f t="shared" si="13"/>
        <v>2476</v>
      </c>
      <c r="H40" s="433">
        <f t="shared" si="13"/>
        <v>0</v>
      </c>
      <c r="I40" s="433">
        <f t="shared" si="13"/>
        <v>0</v>
      </c>
      <c r="J40" s="433">
        <f t="shared" si="13"/>
        <v>2476</v>
      </c>
      <c r="K40" s="433">
        <f t="shared" si="13"/>
        <v>909</v>
      </c>
      <c r="L40" s="433">
        <f t="shared" si="13"/>
        <v>60</v>
      </c>
      <c r="M40" s="433">
        <f t="shared" si="13"/>
        <v>0</v>
      </c>
      <c r="N40" s="433">
        <f t="shared" si="13"/>
        <v>969</v>
      </c>
      <c r="O40" s="433">
        <f t="shared" si="13"/>
        <v>0</v>
      </c>
      <c r="P40" s="433">
        <f t="shared" si="13"/>
        <v>0</v>
      </c>
      <c r="Q40" s="433">
        <f t="shared" si="13"/>
        <v>969</v>
      </c>
      <c r="R40" s="433">
        <f t="shared" si="13"/>
        <v>1507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80"/>
      <c r="E41" s="380"/>
      <c r="F41" s="380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</row>
    <row r="42" spans="1:18" ht="12">
      <c r="A42" s="348"/>
      <c r="B42" s="348" t="s">
        <v>604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351" t="s">
        <v>876</v>
      </c>
      <c r="C44" s="351"/>
      <c r="D44" s="352"/>
      <c r="E44" s="352"/>
      <c r="F44" s="352"/>
      <c r="G44" s="348"/>
      <c r="H44" s="353" t="s">
        <v>859</v>
      </c>
      <c r="I44" s="353"/>
      <c r="J44" s="353"/>
      <c r="K44" s="602"/>
      <c r="L44" s="602"/>
      <c r="M44" s="602"/>
      <c r="N44" s="602"/>
      <c r="O44" s="591" t="s">
        <v>864</v>
      </c>
      <c r="P44" s="592"/>
      <c r="Q44" s="592"/>
      <c r="R44" s="592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76">
      <selection activeCell="C109" sqref="C109:F109"/>
    </sheetView>
  </sheetViews>
  <sheetFormatPr defaultColWidth="9.00390625" defaultRowHeight="12.75"/>
  <cols>
    <col min="1" max="1" width="39.125" style="21" customWidth="1"/>
    <col min="2" max="2" width="10.375" style="100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0" t="s">
        <v>605</v>
      </c>
      <c r="B1" s="610"/>
      <c r="C1" s="610"/>
      <c r="D1" s="610"/>
      <c r="E1" s="610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381</v>
      </c>
      <c r="B3" s="614" t="str">
        <f>'справка №1-БАЛАНС'!E3</f>
        <v> </v>
      </c>
      <c r="C3" s="615"/>
      <c r="D3" s="520" t="s">
        <v>2</v>
      </c>
      <c r="E3" s="105">
        <f>'справка №1-БАЛАНС'!H3</f>
        <v>114037650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11" t="str">
        <f>'справка №1-БАЛАНС'!E5</f>
        <v> </v>
      </c>
      <c r="C4" s="612"/>
      <c r="D4" s="521" t="s">
        <v>3</v>
      </c>
      <c r="E4" s="105" t="str">
        <f>'справка №1-БАЛАНС'!H4</f>
        <v> </v>
      </c>
      <c r="F4" s="412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606</v>
      </c>
      <c r="B5" s="490"/>
      <c r="C5" s="491"/>
      <c r="D5" s="105"/>
      <c r="E5" s="492" t="s">
        <v>607</v>
      </c>
    </row>
    <row r="6" spans="1:14" s="98" customFormat="1" ht="12">
      <c r="A6" s="386" t="s">
        <v>461</v>
      </c>
      <c r="B6" s="387" t="s">
        <v>7</v>
      </c>
      <c r="C6" s="388" t="s">
        <v>608</v>
      </c>
      <c r="D6" s="136" t="s">
        <v>609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6"/>
      <c r="B7" s="389"/>
      <c r="C7" s="388"/>
      <c r="D7" s="390" t="s">
        <v>610</v>
      </c>
      <c r="E7" s="122" t="s">
        <v>611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9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90" t="s">
        <v>612</v>
      </c>
      <c r="B9" s="391" t="s">
        <v>613</v>
      </c>
      <c r="C9" s="106"/>
      <c r="D9" s="106"/>
      <c r="E9" s="118">
        <f>C9-D9</f>
        <v>0</v>
      </c>
      <c r="F9" s="104"/>
    </row>
    <row r="10" spans="1:6" ht="12">
      <c r="A10" s="390" t="s">
        <v>614</v>
      </c>
      <c r="B10" s="392"/>
      <c r="C10" s="102"/>
      <c r="D10" s="102"/>
      <c r="E10" s="118"/>
      <c r="F10" s="104"/>
    </row>
    <row r="11" spans="1:15" ht="12">
      <c r="A11" s="393" t="s">
        <v>615</v>
      </c>
      <c r="B11" s="394" t="s">
        <v>616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3" t="s">
        <v>617</v>
      </c>
      <c r="B12" s="394" t="s">
        <v>618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3" t="s">
        <v>619</v>
      </c>
      <c r="B13" s="394" t="s">
        <v>620</v>
      </c>
      <c r="C13" s="106"/>
      <c r="D13" s="106"/>
      <c r="E13" s="118">
        <f t="shared" si="0"/>
        <v>0</v>
      </c>
      <c r="F13" s="104"/>
    </row>
    <row r="14" spans="1:6" ht="12">
      <c r="A14" s="393" t="s">
        <v>621</v>
      </c>
      <c r="B14" s="394" t="s">
        <v>622</v>
      </c>
      <c r="C14" s="106"/>
      <c r="D14" s="106"/>
      <c r="E14" s="118">
        <f t="shared" si="0"/>
        <v>0</v>
      </c>
      <c r="F14" s="104"/>
    </row>
    <row r="15" spans="1:6" ht="12">
      <c r="A15" s="393" t="s">
        <v>623</v>
      </c>
      <c r="B15" s="394" t="s">
        <v>624</v>
      </c>
      <c r="C15" s="106"/>
      <c r="D15" s="106"/>
      <c r="E15" s="118">
        <f t="shared" si="0"/>
        <v>0</v>
      </c>
      <c r="F15" s="104"/>
    </row>
    <row r="16" spans="1:15" ht="12">
      <c r="A16" s="393" t="s">
        <v>625</v>
      </c>
      <c r="B16" s="394" t="s">
        <v>626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3" t="s">
        <v>627</v>
      </c>
      <c r="B17" s="394" t="s">
        <v>628</v>
      </c>
      <c r="C17" s="106"/>
      <c r="D17" s="106"/>
      <c r="E17" s="118">
        <f t="shared" si="0"/>
        <v>0</v>
      </c>
      <c r="F17" s="104"/>
    </row>
    <row r="18" spans="1:6" ht="12">
      <c r="A18" s="393" t="s">
        <v>621</v>
      </c>
      <c r="B18" s="394" t="s">
        <v>629</v>
      </c>
      <c r="C18" s="106"/>
      <c r="D18" s="106"/>
      <c r="E18" s="118">
        <f t="shared" si="0"/>
        <v>0</v>
      </c>
      <c r="F18" s="104"/>
    </row>
    <row r="19" spans="1:15" ht="12">
      <c r="A19" s="395" t="s">
        <v>630</v>
      </c>
      <c r="B19" s="391" t="s">
        <v>631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90" t="s">
        <v>632</v>
      </c>
      <c r="B20" s="392"/>
      <c r="C20" s="117"/>
      <c r="D20" s="102"/>
      <c r="E20" s="118">
        <f t="shared" si="0"/>
        <v>0</v>
      </c>
      <c r="F20" s="104"/>
    </row>
    <row r="21" spans="1:6" ht="12">
      <c r="A21" s="393" t="s">
        <v>633</v>
      </c>
      <c r="B21" s="391" t="s">
        <v>634</v>
      </c>
      <c r="C21" s="106"/>
      <c r="D21" s="106"/>
      <c r="E21" s="118">
        <f t="shared" si="0"/>
        <v>0</v>
      </c>
      <c r="F21" s="104"/>
    </row>
    <row r="22" spans="1:6" ht="12">
      <c r="A22" s="393"/>
      <c r="B22" s="392"/>
      <c r="C22" s="117"/>
      <c r="D22" s="102"/>
      <c r="E22" s="118"/>
      <c r="F22" s="104"/>
    </row>
    <row r="23" spans="1:6" ht="12">
      <c r="A23" s="390" t="s">
        <v>635</v>
      </c>
      <c r="B23" s="396"/>
      <c r="C23" s="117"/>
      <c r="D23" s="102"/>
      <c r="E23" s="118"/>
      <c r="F23" s="104"/>
    </row>
    <row r="24" spans="1:15" ht="12">
      <c r="A24" s="393" t="s">
        <v>636</v>
      </c>
      <c r="B24" s="394" t="s">
        <v>637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3" t="s">
        <v>638</v>
      </c>
      <c r="B25" s="394" t="s">
        <v>639</v>
      </c>
      <c r="C25" s="106"/>
      <c r="D25" s="106"/>
      <c r="E25" s="118">
        <f t="shared" si="0"/>
        <v>0</v>
      </c>
      <c r="F25" s="104"/>
    </row>
    <row r="26" spans="1:6" ht="12">
      <c r="A26" s="393" t="s">
        <v>640</v>
      </c>
      <c r="B26" s="394" t="s">
        <v>641</v>
      </c>
      <c r="C26" s="106"/>
      <c r="D26" s="106"/>
      <c r="E26" s="118">
        <f t="shared" si="0"/>
        <v>0</v>
      </c>
      <c r="F26" s="104"/>
    </row>
    <row r="27" spans="1:6" ht="12">
      <c r="A27" s="393" t="s">
        <v>642</v>
      </c>
      <c r="B27" s="394" t="s">
        <v>643</v>
      </c>
      <c r="C27" s="106"/>
      <c r="D27" s="106"/>
      <c r="E27" s="118">
        <f t="shared" si="0"/>
        <v>0</v>
      </c>
      <c r="F27" s="104"/>
    </row>
    <row r="28" spans="1:6" ht="12">
      <c r="A28" s="393" t="s">
        <v>644</v>
      </c>
      <c r="B28" s="394" t="s">
        <v>645</v>
      </c>
      <c r="C28" s="106">
        <v>15</v>
      </c>
      <c r="D28" s="106">
        <v>15</v>
      </c>
      <c r="E28" s="118">
        <f t="shared" si="0"/>
        <v>0</v>
      </c>
      <c r="F28" s="104"/>
    </row>
    <row r="29" spans="1:6" ht="12">
      <c r="A29" s="393" t="s">
        <v>646</v>
      </c>
      <c r="B29" s="394" t="s">
        <v>647</v>
      </c>
      <c r="C29" s="106"/>
      <c r="D29" s="106"/>
      <c r="E29" s="118">
        <f t="shared" si="0"/>
        <v>0</v>
      </c>
      <c r="F29" s="104"/>
    </row>
    <row r="30" spans="1:6" ht="12">
      <c r="A30" s="393" t="s">
        <v>648</v>
      </c>
      <c r="B30" s="394" t="s">
        <v>649</v>
      </c>
      <c r="C30" s="106"/>
      <c r="D30" s="106"/>
      <c r="E30" s="118">
        <f t="shared" si="0"/>
        <v>0</v>
      </c>
      <c r="F30" s="104"/>
    </row>
    <row r="31" spans="1:6" ht="12">
      <c r="A31" s="393" t="s">
        <v>650</v>
      </c>
      <c r="B31" s="394" t="s">
        <v>651</v>
      </c>
      <c r="C31" s="106"/>
      <c r="D31" s="106"/>
      <c r="E31" s="118">
        <f t="shared" si="0"/>
        <v>0</v>
      </c>
      <c r="F31" s="104"/>
    </row>
    <row r="32" spans="1:6" ht="12">
      <c r="A32" s="393" t="s">
        <v>652</v>
      </c>
      <c r="B32" s="394" t="s">
        <v>653</v>
      </c>
      <c r="C32" s="106"/>
      <c r="D32" s="106"/>
      <c r="E32" s="118">
        <f t="shared" si="0"/>
        <v>0</v>
      </c>
      <c r="F32" s="104"/>
    </row>
    <row r="33" spans="1:15" ht="12">
      <c r="A33" s="393" t="s">
        <v>654</v>
      </c>
      <c r="B33" s="394" t="s">
        <v>655</v>
      </c>
      <c r="C33" s="103">
        <f>SUM(C34:C37)</f>
        <v>0</v>
      </c>
      <c r="D33" s="103">
        <f>SUM(D34:D37)</f>
        <v>0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3" t="s">
        <v>656</v>
      </c>
      <c r="B34" s="394" t="s">
        <v>657</v>
      </c>
      <c r="C34" s="106"/>
      <c r="D34" s="106"/>
      <c r="E34" s="118">
        <f t="shared" si="0"/>
        <v>0</v>
      </c>
      <c r="F34" s="104"/>
    </row>
    <row r="35" spans="1:6" ht="12">
      <c r="A35" s="393" t="s">
        <v>658</v>
      </c>
      <c r="B35" s="394" t="s">
        <v>659</v>
      </c>
      <c r="C35" s="106"/>
      <c r="D35" s="106"/>
      <c r="E35" s="118">
        <f t="shared" si="0"/>
        <v>0</v>
      </c>
      <c r="F35" s="104"/>
    </row>
    <row r="36" spans="1:6" ht="12">
      <c r="A36" s="393" t="s">
        <v>660</v>
      </c>
      <c r="B36" s="394" t="s">
        <v>661</v>
      </c>
      <c r="C36" s="106"/>
      <c r="D36" s="106"/>
      <c r="E36" s="118">
        <f t="shared" si="0"/>
        <v>0</v>
      </c>
      <c r="F36" s="104"/>
    </row>
    <row r="37" spans="1:6" ht="12">
      <c r="A37" s="393" t="s">
        <v>662</v>
      </c>
      <c r="B37" s="394" t="s">
        <v>663</v>
      </c>
      <c r="C37" s="106"/>
      <c r="D37" s="106"/>
      <c r="E37" s="118">
        <f t="shared" si="0"/>
        <v>0</v>
      </c>
      <c r="F37" s="104"/>
    </row>
    <row r="38" spans="1:15" ht="12">
      <c r="A38" s="393" t="s">
        <v>664</v>
      </c>
      <c r="B38" s="394" t="s">
        <v>665</v>
      </c>
      <c r="C38" s="117">
        <f>SUM(C39:C42)</f>
        <v>12</v>
      </c>
      <c r="D38" s="103">
        <f>SUM(D39:D42)</f>
        <v>12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3" t="s">
        <v>666</v>
      </c>
      <c r="B39" s="394" t="s">
        <v>667</v>
      </c>
      <c r="C39" s="106"/>
      <c r="D39" s="106"/>
      <c r="E39" s="118">
        <f t="shared" si="0"/>
        <v>0</v>
      </c>
      <c r="F39" s="104"/>
    </row>
    <row r="40" spans="1:6" ht="12">
      <c r="A40" s="393" t="s">
        <v>668</v>
      </c>
      <c r="B40" s="394" t="s">
        <v>669</v>
      </c>
      <c r="C40" s="106"/>
      <c r="D40" s="106"/>
      <c r="E40" s="118">
        <f t="shared" si="0"/>
        <v>0</v>
      </c>
      <c r="F40" s="104"/>
    </row>
    <row r="41" spans="1:6" ht="12">
      <c r="A41" s="393" t="s">
        <v>670</v>
      </c>
      <c r="B41" s="394" t="s">
        <v>671</v>
      </c>
      <c r="C41" s="106"/>
      <c r="D41" s="106"/>
      <c r="E41" s="118">
        <f t="shared" si="0"/>
        <v>0</v>
      </c>
      <c r="F41" s="104"/>
    </row>
    <row r="42" spans="1:6" ht="12">
      <c r="A42" s="393" t="s">
        <v>672</v>
      </c>
      <c r="B42" s="394" t="s">
        <v>673</v>
      </c>
      <c r="C42" s="106">
        <v>12</v>
      </c>
      <c r="D42" s="106">
        <v>12</v>
      </c>
      <c r="E42" s="118">
        <f t="shared" si="0"/>
        <v>0</v>
      </c>
      <c r="F42" s="104"/>
    </row>
    <row r="43" spans="1:15" ht="12">
      <c r="A43" s="395" t="s">
        <v>674</v>
      </c>
      <c r="B43" s="391" t="s">
        <v>675</v>
      </c>
      <c r="C43" s="102">
        <f>C24+C28+C29+C31+C30+C32+C33+C38</f>
        <v>27</v>
      </c>
      <c r="D43" s="102">
        <f>D24+D28+D29+D31+D30+D32+D33+D38</f>
        <v>27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90" t="s">
        <v>676</v>
      </c>
      <c r="B44" s="392" t="s">
        <v>677</v>
      </c>
      <c r="C44" s="101">
        <f>C43+C21+C19+C9</f>
        <v>27</v>
      </c>
      <c r="D44" s="101">
        <f>D43+D21+D19+D9</f>
        <v>27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7"/>
      <c r="B45" s="398"/>
      <c r="C45" s="399"/>
      <c r="D45" s="399"/>
      <c r="E45" s="399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7"/>
      <c r="B46" s="398"/>
      <c r="C46" s="399"/>
      <c r="D46" s="399"/>
      <c r="E46" s="399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7" t="s">
        <v>678</v>
      </c>
      <c r="B47" s="398"/>
      <c r="C47" s="400"/>
      <c r="D47" s="400"/>
      <c r="E47" s="400"/>
      <c r="F47" s="120" t="s">
        <v>274</v>
      </c>
    </row>
    <row r="48" spans="1:6" s="98" customFormat="1" ht="24">
      <c r="A48" s="386" t="s">
        <v>461</v>
      </c>
      <c r="B48" s="387" t="s">
        <v>7</v>
      </c>
      <c r="C48" s="401" t="s">
        <v>679</v>
      </c>
      <c r="D48" s="136" t="s">
        <v>680</v>
      </c>
      <c r="E48" s="136"/>
      <c r="F48" s="136" t="s">
        <v>681</v>
      </c>
    </row>
    <row r="49" spans="1:6" s="98" customFormat="1" ht="12">
      <c r="A49" s="386"/>
      <c r="B49" s="389"/>
      <c r="C49" s="401"/>
      <c r="D49" s="390" t="s">
        <v>610</v>
      </c>
      <c r="E49" s="390" t="s">
        <v>611</v>
      </c>
      <c r="F49" s="136"/>
    </row>
    <row r="50" spans="1:6" s="98" customFormat="1" ht="12">
      <c r="A50" s="113" t="s">
        <v>13</v>
      </c>
      <c r="B50" s="389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90" t="s">
        <v>682</v>
      </c>
      <c r="B51" s="396"/>
      <c r="C51" s="101"/>
      <c r="D51" s="101"/>
      <c r="E51" s="101"/>
      <c r="F51" s="402"/>
    </row>
    <row r="52" spans="1:16" ht="24">
      <c r="A52" s="393" t="s">
        <v>683</v>
      </c>
      <c r="B52" s="394" t="s">
        <v>684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3" t="s">
        <v>685</v>
      </c>
      <c r="B53" s="394" t="s">
        <v>686</v>
      </c>
      <c r="C53" s="106"/>
      <c r="D53" s="106"/>
      <c r="E53" s="117">
        <f>C53-D53</f>
        <v>0</v>
      </c>
      <c r="F53" s="106"/>
    </row>
    <row r="54" spans="1:6" ht="12">
      <c r="A54" s="393" t="s">
        <v>687</v>
      </c>
      <c r="B54" s="394" t="s">
        <v>688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3" t="s">
        <v>672</v>
      </c>
      <c r="B55" s="394" t="s">
        <v>689</v>
      </c>
      <c r="C55" s="106"/>
      <c r="D55" s="106"/>
      <c r="E55" s="117">
        <f t="shared" si="1"/>
        <v>0</v>
      </c>
      <c r="F55" s="106"/>
    </row>
    <row r="56" spans="1:16" ht="24">
      <c r="A56" s="393" t="s">
        <v>690</v>
      </c>
      <c r="B56" s="394" t="s">
        <v>691</v>
      </c>
      <c r="C56" s="101">
        <f>C57+C59</f>
        <v>0</v>
      </c>
      <c r="D56" s="101">
        <f>D57+D59</f>
        <v>0</v>
      </c>
      <c r="E56" s="117">
        <f t="shared" si="1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3" t="s">
        <v>692</v>
      </c>
      <c r="B57" s="394" t="s">
        <v>693</v>
      </c>
      <c r="C57" s="106"/>
      <c r="D57" s="106"/>
      <c r="E57" s="117">
        <f t="shared" si="1"/>
        <v>0</v>
      </c>
      <c r="F57" s="106"/>
    </row>
    <row r="58" spans="1:6" ht="12">
      <c r="A58" s="403" t="s">
        <v>694</v>
      </c>
      <c r="B58" s="394" t="s">
        <v>695</v>
      </c>
      <c r="C58" s="107"/>
      <c r="D58" s="107"/>
      <c r="E58" s="117">
        <f t="shared" si="1"/>
        <v>0</v>
      </c>
      <c r="F58" s="107"/>
    </row>
    <row r="59" spans="1:6" ht="12">
      <c r="A59" s="403" t="s">
        <v>696</v>
      </c>
      <c r="B59" s="394" t="s">
        <v>697</v>
      </c>
      <c r="C59" s="106"/>
      <c r="D59" s="106"/>
      <c r="E59" s="117">
        <f t="shared" si="1"/>
        <v>0</v>
      </c>
      <c r="F59" s="106"/>
    </row>
    <row r="60" spans="1:6" ht="12">
      <c r="A60" s="403" t="s">
        <v>694</v>
      </c>
      <c r="B60" s="394" t="s">
        <v>698</v>
      </c>
      <c r="C60" s="107"/>
      <c r="D60" s="107"/>
      <c r="E60" s="117">
        <f t="shared" si="1"/>
        <v>0</v>
      </c>
      <c r="F60" s="107"/>
    </row>
    <row r="61" spans="1:6" ht="12">
      <c r="A61" s="393" t="s">
        <v>137</v>
      </c>
      <c r="B61" s="394" t="s">
        <v>699</v>
      </c>
      <c r="C61" s="106"/>
      <c r="D61" s="106"/>
      <c r="E61" s="117">
        <f t="shared" si="1"/>
        <v>0</v>
      </c>
      <c r="F61" s="108"/>
    </row>
    <row r="62" spans="1:6" ht="12">
      <c r="A62" s="393" t="s">
        <v>140</v>
      </c>
      <c r="B62" s="394" t="s">
        <v>700</v>
      </c>
      <c r="C62" s="106"/>
      <c r="D62" s="106"/>
      <c r="E62" s="117">
        <f t="shared" si="1"/>
        <v>0</v>
      </c>
      <c r="F62" s="108"/>
    </row>
    <row r="63" spans="1:6" ht="12">
      <c r="A63" s="393" t="s">
        <v>701</v>
      </c>
      <c r="B63" s="394" t="s">
        <v>702</v>
      </c>
      <c r="C63" s="106"/>
      <c r="D63" s="106"/>
      <c r="E63" s="117">
        <f t="shared" si="1"/>
        <v>0</v>
      </c>
      <c r="F63" s="108"/>
    </row>
    <row r="64" spans="1:6" ht="12">
      <c r="A64" s="393" t="s">
        <v>703</v>
      </c>
      <c r="B64" s="394" t="s">
        <v>704</v>
      </c>
      <c r="C64" s="106"/>
      <c r="D64" s="106"/>
      <c r="E64" s="117">
        <f t="shared" si="1"/>
        <v>0</v>
      </c>
      <c r="F64" s="108"/>
    </row>
    <row r="65" spans="1:6" ht="12">
      <c r="A65" s="393" t="s">
        <v>705</v>
      </c>
      <c r="B65" s="394" t="s">
        <v>706</v>
      </c>
      <c r="C65" s="107"/>
      <c r="D65" s="107"/>
      <c r="E65" s="117">
        <f t="shared" si="1"/>
        <v>0</v>
      </c>
      <c r="F65" s="109"/>
    </row>
    <row r="66" spans="1:16" ht="12">
      <c r="A66" s="395" t="s">
        <v>707</v>
      </c>
      <c r="B66" s="391" t="s">
        <v>708</v>
      </c>
      <c r="C66" s="101">
        <f>C52+C56+C61+C62+C63+C64</f>
        <v>0</v>
      </c>
      <c r="D66" s="101">
        <f>D52+D56+D61+D62+D63+D64</f>
        <v>0</v>
      </c>
      <c r="E66" s="117">
        <f t="shared" si="1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90" t="s">
        <v>709</v>
      </c>
      <c r="B67" s="392"/>
      <c r="C67" s="102"/>
      <c r="D67" s="102"/>
      <c r="E67" s="117"/>
      <c r="F67" s="110"/>
    </row>
    <row r="68" spans="1:6" ht="12">
      <c r="A68" s="393" t="s">
        <v>710</v>
      </c>
      <c r="B68" s="404" t="s">
        <v>711</v>
      </c>
      <c r="C68" s="106"/>
      <c r="D68" s="106"/>
      <c r="E68" s="117">
        <f t="shared" si="1"/>
        <v>0</v>
      </c>
      <c r="F68" s="108"/>
    </row>
    <row r="69" spans="1:6" ht="12">
      <c r="A69" s="390"/>
      <c r="B69" s="392"/>
      <c r="C69" s="102"/>
      <c r="D69" s="102"/>
      <c r="E69" s="117"/>
      <c r="F69" s="110"/>
    </row>
    <row r="70" spans="1:6" ht="12">
      <c r="A70" s="390" t="s">
        <v>712</v>
      </c>
      <c r="B70" s="396"/>
      <c r="C70" s="102"/>
      <c r="D70" s="102"/>
      <c r="E70" s="117"/>
      <c r="F70" s="110"/>
    </row>
    <row r="71" spans="1:16" ht="24">
      <c r="A71" s="393" t="s">
        <v>683</v>
      </c>
      <c r="B71" s="394" t="s">
        <v>713</v>
      </c>
      <c r="C71" s="103">
        <f>SUM(C72:C74)</f>
        <v>95</v>
      </c>
      <c r="D71" s="103">
        <f>SUM(D72:D74)</f>
        <v>95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3" t="s">
        <v>714</v>
      </c>
      <c r="B72" s="394" t="s">
        <v>715</v>
      </c>
      <c r="C72" s="106">
        <v>95</v>
      </c>
      <c r="D72" s="106">
        <v>95</v>
      </c>
      <c r="E72" s="117">
        <f t="shared" si="1"/>
        <v>0</v>
      </c>
      <c r="F72" s="108"/>
    </row>
    <row r="73" spans="1:6" ht="12">
      <c r="A73" s="393" t="s">
        <v>716</v>
      </c>
      <c r="B73" s="394" t="s">
        <v>717</v>
      </c>
      <c r="C73" s="106"/>
      <c r="D73" s="106"/>
      <c r="E73" s="117">
        <f t="shared" si="1"/>
        <v>0</v>
      </c>
      <c r="F73" s="108"/>
    </row>
    <row r="74" spans="1:6" ht="12">
      <c r="A74" s="405" t="s">
        <v>718</v>
      </c>
      <c r="B74" s="394" t="s">
        <v>719</v>
      </c>
      <c r="C74" s="106"/>
      <c r="D74" s="106"/>
      <c r="E74" s="117">
        <f t="shared" si="1"/>
        <v>0</v>
      </c>
      <c r="F74" s="108"/>
    </row>
    <row r="75" spans="1:16" ht="24">
      <c r="A75" s="393" t="s">
        <v>690</v>
      </c>
      <c r="B75" s="394" t="s">
        <v>720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3" t="s">
        <v>721</v>
      </c>
      <c r="B76" s="394" t="s">
        <v>722</v>
      </c>
      <c r="C76" s="106"/>
      <c r="D76" s="106"/>
      <c r="E76" s="117">
        <f t="shared" si="1"/>
        <v>0</v>
      </c>
      <c r="F76" s="106"/>
    </row>
    <row r="77" spans="1:6" ht="12">
      <c r="A77" s="393" t="s">
        <v>723</v>
      </c>
      <c r="B77" s="394" t="s">
        <v>724</v>
      </c>
      <c r="C77" s="107"/>
      <c r="D77" s="107"/>
      <c r="E77" s="117">
        <f t="shared" si="1"/>
        <v>0</v>
      </c>
      <c r="F77" s="107"/>
    </row>
    <row r="78" spans="1:6" ht="12">
      <c r="A78" s="393" t="s">
        <v>725</v>
      </c>
      <c r="B78" s="394" t="s">
        <v>726</v>
      </c>
      <c r="C78" s="106"/>
      <c r="D78" s="106"/>
      <c r="E78" s="117">
        <f t="shared" si="1"/>
        <v>0</v>
      </c>
      <c r="F78" s="106"/>
    </row>
    <row r="79" spans="1:6" ht="12">
      <c r="A79" s="393" t="s">
        <v>694</v>
      </c>
      <c r="B79" s="394" t="s">
        <v>727</v>
      </c>
      <c r="C79" s="107"/>
      <c r="D79" s="107"/>
      <c r="E79" s="117">
        <f t="shared" si="1"/>
        <v>0</v>
      </c>
      <c r="F79" s="107"/>
    </row>
    <row r="80" spans="1:16" ht="12">
      <c r="A80" s="393" t="s">
        <v>728</v>
      </c>
      <c r="B80" s="394" t="s">
        <v>729</v>
      </c>
      <c r="C80" s="101">
        <f>SUM(C81:C84)</f>
        <v>337</v>
      </c>
      <c r="D80" s="101">
        <f>SUM(D81:D84)</f>
        <v>337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3" t="s">
        <v>730</v>
      </c>
      <c r="B81" s="394" t="s">
        <v>731</v>
      </c>
      <c r="C81" s="106">
        <v>337</v>
      </c>
      <c r="D81" s="106">
        <v>337</v>
      </c>
      <c r="E81" s="117">
        <f t="shared" si="1"/>
        <v>0</v>
      </c>
      <c r="F81" s="106"/>
    </row>
    <row r="82" spans="1:6" ht="12">
      <c r="A82" s="393" t="s">
        <v>732</v>
      </c>
      <c r="B82" s="394" t="s">
        <v>733</v>
      </c>
      <c r="C82" s="106"/>
      <c r="D82" s="106"/>
      <c r="E82" s="117">
        <f t="shared" si="1"/>
        <v>0</v>
      </c>
      <c r="F82" s="106"/>
    </row>
    <row r="83" spans="1:6" ht="24">
      <c r="A83" s="393" t="s">
        <v>734</v>
      </c>
      <c r="B83" s="394" t="s">
        <v>735</v>
      </c>
      <c r="C83" s="106"/>
      <c r="D83" s="106"/>
      <c r="E83" s="117">
        <f t="shared" si="1"/>
        <v>0</v>
      </c>
      <c r="F83" s="106"/>
    </row>
    <row r="84" spans="1:6" ht="12">
      <c r="A84" s="393" t="s">
        <v>736</v>
      </c>
      <c r="B84" s="394" t="s">
        <v>737</v>
      </c>
      <c r="C84" s="106"/>
      <c r="D84" s="106"/>
      <c r="E84" s="117">
        <f t="shared" si="1"/>
        <v>0</v>
      </c>
      <c r="F84" s="106"/>
    </row>
    <row r="85" spans="1:16" ht="12">
      <c r="A85" s="393" t="s">
        <v>738</v>
      </c>
      <c r="B85" s="394" t="s">
        <v>739</v>
      </c>
      <c r="C85" s="102">
        <f>SUM(C86:C90)+C94</f>
        <v>800</v>
      </c>
      <c r="D85" s="102">
        <f>SUM(D86:D90)+D94</f>
        <v>800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3" t="s">
        <v>740</v>
      </c>
      <c r="B86" s="394" t="s">
        <v>741</v>
      </c>
      <c r="C86" s="106"/>
      <c r="D86" s="106"/>
      <c r="E86" s="117">
        <f t="shared" si="1"/>
        <v>0</v>
      </c>
      <c r="F86" s="106"/>
    </row>
    <row r="87" spans="1:6" ht="12">
      <c r="A87" s="393" t="s">
        <v>742</v>
      </c>
      <c r="B87" s="394" t="s">
        <v>743</v>
      </c>
      <c r="C87" s="106">
        <v>429</v>
      </c>
      <c r="D87" s="106">
        <v>429</v>
      </c>
      <c r="E87" s="117">
        <f t="shared" si="1"/>
        <v>0</v>
      </c>
      <c r="F87" s="106"/>
    </row>
    <row r="88" spans="1:6" ht="12">
      <c r="A88" s="393" t="s">
        <v>744</v>
      </c>
      <c r="B88" s="394" t="s">
        <v>745</v>
      </c>
      <c r="C88" s="106"/>
      <c r="D88" s="106"/>
      <c r="E88" s="117">
        <f t="shared" si="1"/>
        <v>0</v>
      </c>
      <c r="F88" s="106"/>
    </row>
    <row r="89" spans="1:6" ht="12">
      <c r="A89" s="393" t="s">
        <v>746</v>
      </c>
      <c r="B89" s="394" t="s">
        <v>747</v>
      </c>
      <c r="C89" s="106">
        <v>26</v>
      </c>
      <c r="D89" s="106">
        <v>26</v>
      </c>
      <c r="E89" s="117">
        <f t="shared" si="1"/>
        <v>0</v>
      </c>
      <c r="F89" s="106"/>
    </row>
    <row r="90" spans="1:16" ht="12">
      <c r="A90" s="393" t="s">
        <v>748</v>
      </c>
      <c r="B90" s="394" t="s">
        <v>749</v>
      </c>
      <c r="C90" s="101">
        <f>SUM(C91:C93)</f>
        <v>315</v>
      </c>
      <c r="D90" s="101">
        <f>SUM(D91:D93)</f>
        <v>315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3" t="s">
        <v>750</v>
      </c>
      <c r="B91" s="394" t="s">
        <v>751</v>
      </c>
      <c r="C91" s="106">
        <v>61</v>
      </c>
      <c r="D91" s="106">
        <v>61</v>
      </c>
      <c r="E91" s="117">
        <f t="shared" si="1"/>
        <v>0</v>
      </c>
      <c r="F91" s="106"/>
    </row>
    <row r="92" spans="1:6" ht="12">
      <c r="A92" s="393" t="s">
        <v>658</v>
      </c>
      <c r="B92" s="394" t="s">
        <v>752</v>
      </c>
      <c r="C92" s="106">
        <v>27</v>
      </c>
      <c r="D92" s="106">
        <v>27</v>
      </c>
      <c r="E92" s="117">
        <f t="shared" si="1"/>
        <v>0</v>
      </c>
      <c r="F92" s="106"/>
    </row>
    <row r="93" spans="1:6" ht="12">
      <c r="A93" s="393" t="s">
        <v>662</v>
      </c>
      <c r="B93" s="394" t="s">
        <v>753</v>
      </c>
      <c r="C93" s="106">
        <v>227</v>
      </c>
      <c r="D93" s="106">
        <v>227</v>
      </c>
      <c r="E93" s="117">
        <f t="shared" si="1"/>
        <v>0</v>
      </c>
      <c r="F93" s="106"/>
    </row>
    <row r="94" spans="1:6" ht="12">
      <c r="A94" s="393" t="s">
        <v>754</v>
      </c>
      <c r="B94" s="394" t="s">
        <v>755</v>
      </c>
      <c r="C94" s="106">
        <v>30</v>
      </c>
      <c r="D94" s="106">
        <v>30</v>
      </c>
      <c r="E94" s="117">
        <f t="shared" si="1"/>
        <v>0</v>
      </c>
      <c r="F94" s="106"/>
    </row>
    <row r="95" spans="1:6" ht="12">
      <c r="A95" s="393" t="s">
        <v>756</v>
      </c>
      <c r="B95" s="394" t="s">
        <v>757</v>
      </c>
      <c r="C95" s="106">
        <v>987</v>
      </c>
      <c r="D95" s="106">
        <v>987</v>
      </c>
      <c r="E95" s="117">
        <f t="shared" si="1"/>
        <v>0</v>
      </c>
      <c r="F95" s="108"/>
    </row>
    <row r="96" spans="1:16" ht="12">
      <c r="A96" s="395" t="s">
        <v>758</v>
      </c>
      <c r="B96" s="404" t="s">
        <v>759</v>
      </c>
      <c r="C96" s="102">
        <f>C85+C80+C75+C71+C95</f>
        <v>2219</v>
      </c>
      <c r="D96" s="102">
        <f>D85+D80+D75+D71+D95</f>
        <v>2219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90" t="s">
        <v>760</v>
      </c>
      <c r="B97" s="392" t="s">
        <v>761</v>
      </c>
      <c r="C97" s="102">
        <f>C96+C68+C66</f>
        <v>2219</v>
      </c>
      <c r="D97" s="102">
        <f>D96+D68+D66</f>
        <v>2219</v>
      </c>
      <c r="E97" s="102">
        <f>E96+E68+E66</f>
        <v>0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400"/>
      <c r="B98" s="406"/>
      <c r="C98" s="111"/>
      <c r="D98" s="111"/>
      <c r="E98" s="111"/>
      <c r="F98" s="112"/>
    </row>
    <row r="99" spans="1:27" ht="12">
      <c r="A99" s="397" t="s">
        <v>762</v>
      </c>
      <c r="B99" s="407"/>
      <c r="C99" s="111"/>
      <c r="D99" s="111"/>
      <c r="E99" s="111"/>
      <c r="F99" s="408" t="s">
        <v>521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461</v>
      </c>
      <c r="B100" s="392" t="s">
        <v>462</v>
      </c>
      <c r="C100" s="113" t="s">
        <v>763</v>
      </c>
      <c r="D100" s="113" t="s">
        <v>764</v>
      </c>
      <c r="E100" s="113" t="s">
        <v>765</v>
      </c>
      <c r="F100" s="113" t="s">
        <v>766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2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3" t="s">
        <v>767</v>
      </c>
      <c r="B102" s="394" t="s">
        <v>768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3" t="s">
        <v>769</v>
      </c>
      <c r="B103" s="394" t="s">
        <v>770</v>
      </c>
      <c r="C103" s="106"/>
      <c r="D103" s="106"/>
      <c r="E103" s="106"/>
      <c r="F103" s="123">
        <f>C103+D103-E103</f>
        <v>0</v>
      </c>
    </row>
    <row r="104" spans="1:6" ht="12">
      <c r="A104" s="393" t="s">
        <v>771</v>
      </c>
      <c r="B104" s="394" t="s">
        <v>772</v>
      </c>
      <c r="C104" s="106"/>
      <c r="D104" s="106"/>
      <c r="E104" s="106"/>
      <c r="F104" s="123">
        <f>C104+D104-E104</f>
        <v>0</v>
      </c>
    </row>
    <row r="105" spans="1:16" ht="12">
      <c r="A105" s="409" t="s">
        <v>773</v>
      </c>
      <c r="B105" s="392" t="s">
        <v>774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10" t="s">
        <v>775</v>
      </c>
      <c r="B106" s="411"/>
      <c r="C106" s="397"/>
      <c r="D106" s="397"/>
      <c r="E106" s="397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09" t="s">
        <v>776</v>
      </c>
      <c r="B107" s="609"/>
      <c r="C107" s="609"/>
      <c r="D107" s="609"/>
      <c r="E107" s="609"/>
      <c r="F107" s="60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7"/>
      <c r="B108" s="398"/>
      <c r="C108" s="397"/>
      <c r="D108" s="397"/>
      <c r="E108" s="397"/>
      <c r="F108" s="120"/>
    </row>
    <row r="109" spans="1:6" ht="12">
      <c r="A109" s="613">
        <v>40141</v>
      </c>
      <c r="B109" s="608"/>
      <c r="C109" s="608" t="s">
        <v>860</v>
      </c>
      <c r="D109" s="608"/>
      <c r="E109" s="608"/>
      <c r="F109" s="608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07" t="s">
        <v>868</v>
      </c>
      <c r="D111" s="607"/>
      <c r="E111" s="607"/>
      <c r="F111" s="607"/>
    </row>
    <row r="112" spans="1:6" ht="12">
      <c r="A112" s="346"/>
      <c r="B112" s="385"/>
      <c r="C112" s="346"/>
      <c r="D112" s="346"/>
      <c r="E112" s="346"/>
      <c r="F112" s="346"/>
    </row>
    <row r="113" spans="1:6" ht="12">
      <c r="A113" s="346"/>
      <c r="B113" s="385"/>
      <c r="C113" s="346"/>
      <c r="D113" s="346"/>
      <c r="E113" s="346"/>
      <c r="F113" s="346"/>
    </row>
    <row r="114" spans="1:6" ht="12">
      <c r="A114" s="346"/>
      <c r="B114" s="385"/>
      <c r="C114" s="346"/>
      <c r="D114" s="346"/>
      <c r="E114" s="346"/>
      <c r="F114" s="346"/>
    </row>
    <row r="115" spans="1:6" ht="12">
      <c r="A115" s="346"/>
      <c r="B115" s="385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8" sqref="A7:A8"/>
    </sheetView>
  </sheetViews>
  <sheetFormatPr defaultColWidth="9.00390625" defaultRowHeight="12.75"/>
  <cols>
    <col min="1" max="1" width="52.75390625" style="105" customWidth="1"/>
    <col min="2" max="2" width="9.125" style="518" customWidth="1"/>
    <col min="3" max="3" width="12.875" style="105" customWidth="1"/>
    <col min="4" max="4" width="12.75390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75390625" style="105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8"/>
      <c r="E2" s="415" t="s">
        <v>778</v>
      </c>
      <c r="F2" s="415"/>
      <c r="G2" s="415"/>
      <c r="H2" s="413"/>
      <c r="I2" s="413"/>
    </row>
    <row r="3" spans="1:9" ht="12">
      <c r="A3" s="413"/>
      <c r="B3" s="414"/>
      <c r="C3" s="416" t="s">
        <v>779</v>
      </c>
      <c r="D3" s="416"/>
      <c r="E3" s="416"/>
      <c r="F3" s="416"/>
      <c r="G3" s="416"/>
      <c r="H3" s="413"/>
      <c r="I3" s="413"/>
    </row>
    <row r="4" spans="1:9" ht="15" customHeight="1">
      <c r="A4" s="493" t="s">
        <v>381</v>
      </c>
      <c r="B4" s="616" t="str">
        <f>'справка №1-БАЛАНС'!E3</f>
        <v> </v>
      </c>
      <c r="C4" s="616"/>
      <c r="D4" s="616"/>
      <c r="E4" s="616"/>
      <c r="F4" s="616"/>
      <c r="G4" s="622" t="s">
        <v>2</v>
      </c>
      <c r="H4" s="622"/>
      <c r="I4" s="494">
        <f>'справка №1-БАЛАНС'!H3</f>
        <v>114037650</v>
      </c>
    </row>
    <row r="5" spans="1:9" ht="15">
      <c r="A5" s="495" t="s">
        <v>4</v>
      </c>
      <c r="B5" s="617" t="str">
        <f>'справка №1-БАЛАНС'!E5</f>
        <v> </v>
      </c>
      <c r="C5" s="617"/>
      <c r="D5" s="617"/>
      <c r="E5" s="617"/>
      <c r="F5" s="617"/>
      <c r="G5" s="620" t="s">
        <v>3</v>
      </c>
      <c r="H5" s="621"/>
      <c r="I5" s="494" t="str">
        <f>'справка №1-БАЛАНС'!H4</f>
        <v> 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780</v>
      </c>
    </row>
    <row r="7" spans="1:9" s="514" customFormat="1" ht="12">
      <c r="A7" s="138" t="s">
        <v>461</v>
      </c>
      <c r="B7" s="77"/>
      <c r="C7" s="138" t="s">
        <v>781</v>
      </c>
      <c r="D7" s="139"/>
      <c r="E7" s="140"/>
      <c r="F7" s="141" t="s">
        <v>782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783</v>
      </c>
      <c r="D8" s="80" t="s">
        <v>784</v>
      </c>
      <c r="E8" s="80" t="s">
        <v>785</v>
      </c>
      <c r="F8" s="140" t="s">
        <v>786</v>
      </c>
      <c r="G8" s="142" t="s">
        <v>787</v>
      </c>
      <c r="H8" s="142"/>
      <c r="I8" s="142" t="s">
        <v>788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532</v>
      </c>
      <c r="H9" s="78" t="s">
        <v>533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789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790</v>
      </c>
      <c r="B12" s="88" t="s">
        <v>791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792</v>
      </c>
      <c r="B13" s="88" t="s">
        <v>793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592</v>
      </c>
      <c r="B14" s="88" t="s">
        <v>794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795</v>
      </c>
      <c r="B15" s="88" t="s">
        <v>796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561</v>
      </c>
      <c r="B17" s="90" t="s">
        <v>798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799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790</v>
      </c>
      <c r="B19" s="88" t="s">
        <v>800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801</v>
      </c>
      <c r="B20" s="88" t="s">
        <v>802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803</v>
      </c>
      <c r="B21" s="88" t="s">
        <v>804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805</v>
      </c>
      <c r="B22" s="88" t="s">
        <v>806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807</v>
      </c>
      <c r="B23" s="88" t="s">
        <v>808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809</v>
      </c>
      <c r="B24" s="88" t="s">
        <v>810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811</v>
      </c>
      <c r="B25" s="93" t="s">
        <v>812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578</v>
      </c>
      <c r="B26" s="90" t="s">
        <v>813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814</v>
      </c>
      <c r="B28" s="193"/>
      <c r="C28" s="193"/>
      <c r="D28" s="419"/>
      <c r="E28" s="419"/>
      <c r="F28" s="419"/>
      <c r="G28" s="419"/>
      <c r="H28" s="419"/>
      <c r="I28" s="419"/>
    </row>
    <row r="29" spans="1:9" s="515" customFormat="1" ht="12">
      <c r="A29" s="413"/>
      <c r="B29" s="414"/>
      <c r="C29" s="413"/>
      <c r="D29" s="420"/>
      <c r="E29" s="420"/>
      <c r="F29" s="420"/>
      <c r="G29" s="420"/>
      <c r="H29" s="420"/>
      <c r="I29" s="420"/>
    </row>
    <row r="30" spans="1:10" s="515" customFormat="1" ht="15" customHeight="1">
      <c r="A30" s="415" t="s">
        <v>877</v>
      </c>
      <c r="B30" s="619"/>
      <c r="C30" s="619"/>
      <c r="D30" s="453" t="s">
        <v>815</v>
      </c>
      <c r="E30" s="618"/>
      <c r="F30" s="618"/>
      <c r="G30" s="618"/>
      <c r="H30" s="417" t="s">
        <v>777</v>
      </c>
      <c r="I30" s="618"/>
      <c r="J30" s="618"/>
    </row>
    <row r="31" spans="1:9" s="515" customFormat="1" ht="12">
      <c r="A31" s="346"/>
      <c r="B31" s="385"/>
      <c r="C31" s="346"/>
      <c r="D31" s="517"/>
      <c r="E31" s="517" t="s">
        <v>861</v>
      </c>
      <c r="F31" s="517"/>
      <c r="G31" s="517"/>
      <c r="H31" s="517"/>
      <c r="I31" s="517" t="s">
        <v>869</v>
      </c>
    </row>
    <row r="32" spans="1:9" s="515" customFormat="1" ht="12">
      <c r="A32" s="346"/>
      <c r="B32" s="385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4">
      <selection activeCell="A151" sqref="A151"/>
    </sheetView>
  </sheetViews>
  <sheetFormatPr defaultColWidth="9.00390625" defaultRowHeight="12.75"/>
  <cols>
    <col min="1" max="1" width="56.375" style="503" customWidth="1"/>
    <col min="2" max="2" width="8.125" style="513" customWidth="1"/>
    <col min="3" max="3" width="19.75390625" style="503" customWidth="1"/>
    <col min="4" max="4" width="14.25390625" style="503" customWidth="1"/>
    <col min="5" max="5" width="17.875" style="503" customWidth="1"/>
    <col min="6" max="6" width="16.375" style="503" customWidth="1"/>
    <col min="7" max="16384" width="10.75390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816</v>
      </c>
      <c r="B2" s="143"/>
      <c r="C2" s="143"/>
      <c r="D2" s="143"/>
      <c r="E2" s="143"/>
      <c r="F2" s="143"/>
    </row>
    <row r="3" spans="1:6" ht="12.75" customHeight="1">
      <c r="A3" s="143" t="s">
        <v>817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856</v>
      </c>
      <c r="B5" s="623" t="str">
        <f>'справка №1-БАЛАНС'!E3</f>
        <v> </v>
      </c>
      <c r="C5" s="623"/>
      <c r="D5" s="623"/>
      <c r="E5" s="564" t="s">
        <v>2</v>
      </c>
      <c r="F5" s="446">
        <f>'справка №1-БАЛАНС'!H3</f>
        <v>114037650</v>
      </c>
    </row>
    <row r="6" spans="1:13" ht="15" customHeight="1">
      <c r="A6" s="26" t="s">
        <v>873</v>
      </c>
      <c r="B6" s="624" t="str">
        <f>'справка №1-БАЛАНС'!E5</f>
        <v> </v>
      </c>
      <c r="C6" s="624"/>
      <c r="D6" s="504"/>
      <c r="E6" s="563" t="s">
        <v>3</v>
      </c>
      <c r="F6" s="505" t="str">
        <f>'справка №1-БАЛАНС'!H4</f>
        <v> 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63.75">
      <c r="A8" s="30" t="s">
        <v>818</v>
      </c>
      <c r="B8" s="31" t="s">
        <v>7</v>
      </c>
      <c r="C8" s="32" t="s">
        <v>819</v>
      </c>
      <c r="D8" s="32" t="s">
        <v>820</v>
      </c>
      <c r="E8" s="32" t="s">
        <v>821</v>
      </c>
      <c r="F8" s="32" t="s">
        <v>822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823</v>
      </c>
      <c r="B10" s="34"/>
      <c r="C10" s="425"/>
      <c r="D10" s="425"/>
      <c r="E10" s="425"/>
      <c r="F10" s="425"/>
    </row>
    <row r="11" spans="1:6" ht="18" customHeight="1">
      <c r="A11" s="35" t="s">
        <v>824</v>
      </c>
      <c r="B11" s="36"/>
      <c r="C11" s="425"/>
      <c r="D11" s="425"/>
      <c r="E11" s="425"/>
      <c r="F11" s="425"/>
    </row>
    <row r="12" spans="1:6" ht="12" customHeight="1">
      <c r="A12" s="35">
        <v>1</v>
      </c>
      <c r="B12" s="36"/>
      <c r="C12" s="425"/>
      <c r="D12" s="425"/>
      <c r="E12" s="425"/>
      <c r="F12" s="425"/>
    </row>
    <row r="13" spans="1:6" ht="12.75">
      <c r="A13" s="35" t="s">
        <v>826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546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549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561</v>
      </c>
      <c r="B27" s="38" t="s">
        <v>827</v>
      </c>
      <c r="C27" s="425">
        <f>SUM(C13:C26)</f>
        <v>0</v>
      </c>
      <c r="D27" s="425"/>
      <c r="E27" s="425">
        <f>SUM(E13:E26)</f>
        <v>0</v>
      </c>
      <c r="F27" s="437">
        <f>SUM(F13:F26)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828</v>
      </c>
      <c r="B28" s="39"/>
      <c r="C28" s="425"/>
      <c r="D28" s="425"/>
      <c r="E28" s="425"/>
      <c r="F28" s="437"/>
    </row>
    <row r="29" spans="1:6" ht="12.75">
      <c r="A29" s="35" t="s">
        <v>540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543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546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549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578</v>
      </c>
      <c r="B44" s="38" t="s">
        <v>829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830</v>
      </c>
      <c r="B45" s="39"/>
      <c r="C45" s="425"/>
      <c r="D45" s="425"/>
      <c r="E45" s="425"/>
      <c r="F45" s="437"/>
    </row>
    <row r="46" spans="1:6" ht="12.75">
      <c r="A46" s="35" t="s">
        <v>540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543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546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549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597</v>
      </c>
      <c r="B61" s="38" t="s">
        <v>831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832</v>
      </c>
      <c r="B62" s="39"/>
      <c r="C62" s="425"/>
      <c r="D62" s="425"/>
      <c r="E62" s="425"/>
      <c r="F62" s="437"/>
    </row>
    <row r="63" spans="1:6" ht="12.75">
      <c r="A63" s="35" t="s">
        <v>540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543</v>
      </c>
      <c r="B64" s="39"/>
      <c r="C64" s="436"/>
      <c r="D64" s="436"/>
      <c r="E64" s="436"/>
      <c r="F64" s="438">
        <f aca="true" t="shared" si="3" ref="F64:F77">C64-E64</f>
        <v>0</v>
      </c>
    </row>
    <row r="65" spans="1:6" ht="12.75">
      <c r="A65" s="35" t="s">
        <v>546</v>
      </c>
      <c r="B65" s="39"/>
      <c r="C65" s="436"/>
      <c r="D65" s="436"/>
      <c r="E65" s="436"/>
      <c r="F65" s="438">
        <f t="shared" si="3"/>
        <v>0</v>
      </c>
    </row>
    <row r="66" spans="1:6" ht="12.75">
      <c r="A66" s="35" t="s">
        <v>549</v>
      </c>
      <c r="B66" s="39"/>
      <c r="C66" s="436"/>
      <c r="D66" s="436"/>
      <c r="E66" s="436"/>
      <c r="F66" s="438">
        <f t="shared" si="3"/>
        <v>0</v>
      </c>
    </row>
    <row r="67" spans="1:6" ht="12.75">
      <c r="A67" s="35">
        <v>5</v>
      </c>
      <c r="B67" s="36"/>
      <c r="C67" s="436"/>
      <c r="D67" s="436"/>
      <c r="E67" s="436"/>
      <c r="F67" s="438">
        <f t="shared" si="3"/>
        <v>0</v>
      </c>
    </row>
    <row r="68" spans="1:6" ht="12.75">
      <c r="A68" s="35">
        <v>6</v>
      </c>
      <c r="B68" s="36"/>
      <c r="C68" s="436"/>
      <c r="D68" s="436"/>
      <c r="E68" s="436"/>
      <c r="F68" s="438">
        <f t="shared" si="3"/>
        <v>0</v>
      </c>
    </row>
    <row r="69" spans="1:6" ht="12.75">
      <c r="A69" s="35">
        <v>7</v>
      </c>
      <c r="B69" s="36"/>
      <c r="C69" s="436"/>
      <c r="D69" s="436"/>
      <c r="E69" s="436"/>
      <c r="F69" s="438">
        <f t="shared" si="3"/>
        <v>0</v>
      </c>
    </row>
    <row r="70" spans="1:6" ht="12.75">
      <c r="A70" s="35">
        <v>8</v>
      </c>
      <c r="B70" s="36"/>
      <c r="C70" s="436"/>
      <c r="D70" s="436"/>
      <c r="E70" s="436"/>
      <c r="F70" s="438">
        <f t="shared" si="3"/>
        <v>0</v>
      </c>
    </row>
    <row r="71" spans="1:6" ht="12.75">
      <c r="A71" s="35">
        <v>9</v>
      </c>
      <c r="B71" s="36"/>
      <c r="C71" s="436"/>
      <c r="D71" s="436"/>
      <c r="E71" s="436"/>
      <c r="F71" s="438">
        <f t="shared" si="3"/>
        <v>0</v>
      </c>
    </row>
    <row r="72" spans="1:6" ht="12.75">
      <c r="A72" s="35">
        <v>10</v>
      </c>
      <c r="B72" s="36"/>
      <c r="C72" s="436"/>
      <c r="D72" s="436"/>
      <c r="E72" s="436"/>
      <c r="F72" s="438">
        <f t="shared" si="3"/>
        <v>0</v>
      </c>
    </row>
    <row r="73" spans="1:6" ht="12.75">
      <c r="A73" s="35">
        <v>11</v>
      </c>
      <c r="B73" s="36"/>
      <c r="C73" s="436"/>
      <c r="D73" s="436"/>
      <c r="E73" s="436"/>
      <c r="F73" s="438">
        <f t="shared" si="3"/>
        <v>0</v>
      </c>
    </row>
    <row r="74" spans="1:6" ht="12.75">
      <c r="A74" s="35">
        <v>12</v>
      </c>
      <c r="B74" s="36"/>
      <c r="C74" s="436"/>
      <c r="D74" s="436"/>
      <c r="E74" s="436"/>
      <c r="F74" s="438">
        <f t="shared" si="3"/>
        <v>0</v>
      </c>
    </row>
    <row r="75" spans="1:6" ht="12.75">
      <c r="A75" s="35">
        <v>13</v>
      </c>
      <c r="B75" s="36"/>
      <c r="C75" s="436"/>
      <c r="D75" s="436"/>
      <c r="E75" s="436"/>
      <c r="F75" s="438">
        <f t="shared" si="3"/>
        <v>0</v>
      </c>
    </row>
    <row r="76" spans="1:6" ht="12" customHeight="1">
      <c r="A76" s="35">
        <v>14</v>
      </c>
      <c r="B76" s="36"/>
      <c r="C76" s="436"/>
      <c r="D76" s="436"/>
      <c r="E76" s="436"/>
      <c r="F76" s="438">
        <f t="shared" si="3"/>
        <v>0</v>
      </c>
    </row>
    <row r="77" spans="1:6" ht="12.75">
      <c r="A77" s="35">
        <v>15</v>
      </c>
      <c r="B77" s="36"/>
      <c r="C77" s="436"/>
      <c r="D77" s="436"/>
      <c r="E77" s="436"/>
      <c r="F77" s="438">
        <f t="shared" si="3"/>
        <v>0</v>
      </c>
    </row>
    <row r="78" spans="1:16" ht="14.25" customHeight="1">
      <c r="A78" s="37" t="s">
        <v>833</v>
      </c>
      <c r="B78" s="38" t="s">
        <v>834</v>
      </c>
      <c r="C78" s="425">
        <f>SUM(C63:C77)</f>
        <v>0</v>
      </c>
      <c r="D78" s="425"/>
      <c r="E78" s="425">
        <f>SUM(E63:E77)</f>
        <v>0</v>
      </c>
      <c r="F78" s="437">
        <f>SUM(F63:F77)</f>
        <v>0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0" t="s">
        <v>835</v>
      </c>
      <c r="B79" s="38" t="s">
        <v>836</v>
      </c>
      <c r="C79" s="425">
        <f>C78+C61+C44+C27</f>
        <v>0</v>
      </c>
      <c r="D79" s="425"/>
      <c r="E79" s="425">
        <f>E78+E61+E44+E27</f>
        <v>0</v>
      </c>
      <c r="F79" s="437">
        <f>F78+F61+F44+F27</f>
        <v>0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3" t="s">
        <v>837</v>
      </c>
      <c r="B80" s="38"/>
      <c r="C80" s="425"/>
      <c r="D80" s="425"/>
      <c r="E80" s="425"/>
      <c r="F80" s="437"/>
    </row>
    <row r="81" spans="1:6" ht="14.25" customHeight="1">
      <c r="A81" s="35" t="s">
        <v>824</v>
      </c>
      <c r="B81" s="39"/>
      <c r="C81" s="425"/>
      <c r="D81" s="425"/>
      <c r="E81" s="425"/>
      <c r="F81" s="437"/>
    </row>
    <row r="82" spans="1:6" ht="12.75">
      <c r="A82" s="35" t="s">
        <v>825</v>
      </c>
      <c r="B82" s="39"/>
      <c r="C82" s="436"/>
      <c r="D82" s="436"/>
      <c r="E82" s="436"/>
      <c r="F82" s="438">
        <f>C82-E82</f>
        <v>0</v>
      </c>
    </row>
    <row r="83" spans="1:6" ht="12.75">
      <c r="A83" s="35" t="s">
        <v>826</v>
      </c>
      <c r="B83" s="39"/>
      <c r="C83" s="436"/>
      <c r="D83" s="436"/>
      <c r="E83" s="436"/>
      <c r="F83" s="438">
        <f aca="true" t="shared" si="4" ref="F83:F96">C83-E83</f>
        <v>0</v>
      </c>
    </row>
    <row r="84" spans="1:6" ht="12.75">
      <c r="A84" s="35" t="s">
        <v>546</v>
      </c>
      <c r="B84" s="39"/>
      <c r="C84" s="436"/>
      <c r="D84" s="436"/>
      <c r="E84" s="436"/>
      <c r="F84" s="438">
        <f t="shared" si="4"/>
        <v>0</v>
      </c>
    </row>
    <row r="85" spans="1:6" ht="12.75">
      <c r="A85" s="35" t="s">
        <v>549</v>
      </c>
      <c r="B85" s="39"/>
      <c r="C85" s="436"/>
      <c r="D85" s="436"/>
      <c r="E85" s="436"/>
      <c r="F85" s="438">
        <f t="shared" si="4"/>
        <v>0</v>
      </c>
    </row>
    <row r="86" spans="1:6" ht="12.75">
      <c r="A86" s="35">
        <v>5</v>
      </c>
      <c r="B86" s="36"/>
      <c r="C86" s="436"/>
      <c r="D86" s="436"/>
      <c r="E86" s="436"/>
      <c r="F86" s="438">
        <f t="shared" si="4"/>
        <v>0</v>
      </c>
    </row>
    <row r="87" spans="1:6" ht="12.75">
      <c r="A87" s="35">
        <v>6</v>
      </c>
      <c r="B87" s="36"/>
      <c r="C87" s="436"/>
      <c r="D87" s="436"/>
      <c r="E87" s="436"/>
      <c r="F87" s="438">
        <f t="shared" si="4"/>
        <v>0</v>
      </c>
    </row>
    <row r="88" spans="1:6" ht="12.75">
      <c r="A88" s="35">
        <v>7</v>
      </c>
      <c r="B88" s="36"/>
      <c r="C88" s="436"/>
      <c r="D88" s="436"/>
      <c r="E88" s="436"/>
      <c r="F88" s="438">
        <f t="shared" si="4"/>
        <v>0</v>
      </c>
    </row>
    <row r="89" spans="1:6" ht="12.75">
      <c r="A89" s="35">
        <v>8</v>
      </c>
      <c r="B89" s="36"/>
      <c r="C89" s="436"/>
      <c r="D89" s="436"/>
      <c r="E89" s="436"/>
      <c r="F89" s="438">
        <f t="shared" si="4"/>
        <v>0</v>
      </c>
    </row>
    <row r="90" spans="1:6" ht="12" customHeight="1">
      <c r="A90" s="35">
        <v>9</v>
      </c>
      <c r="B90" s="36"/>
      <c r="C90" s="436"/>
      <c r="D90" s="436"/>
      <c r="E90" s="436"/>
      <c r="F90" s="438">
        <f t="shared" si="4"/>
        <v>0</v>
      </c>
    </row>
    <row r="91" spans="1:6" ht="12.75">
      <c r="A91" s="35">
        <v>10</v>
      </c>
      <c r="B91" s="36"/>
      <c r="C91" s="436"/>
      <c r="D91" s="436"/>
      <c r="E91" s="436"/>
      <c r="F91" s="438">
        <f t="shared" si="4"/>
        <v>0</v>
      </c>
    </row>
    <row r="92" spans="1:6" ht="12.75">
      <c r="A92" s="35">
        <v>11</v>
      </c>
      <c r="B92" s="36"/>
      <c r="C92" s="436"/>
      <c r="D92" s="436"/>
      <c r="E92" s="436"/>
      <c r="F92" s="438">
        <f t="shared" si="4"/>
        <v>0</v>
      </c>
    </row>
    <row r="93" spans="1:6" ht="12.75">
      <c r="A93" s="35">
        <v>12</v>
      </c>
      <c r="B93" s="36"/>
      <c r="C93" s="436"/>
      <c r="D93" s="436"/>
      <c r="E93" s="436"/>
      <c r="F93" s="438">
        <f t="shared" si="4"/>
        <v>0</v>
      </c>
    </row>
    <row r="94" spans="1:6" ht="12.75">
      <c r="A94" s="35">
        <v>13</v>
      </c>
      <c r="B94" s="36"/>
      <c r="C94" s="436"/>
      <c r="D94" s="436"/>
      <c r="E94" s="436"/>
      <c r="F94" s="438">
        <f t="shared" si="4"/>
        <v>0</v>
      </c>
    </row>
    <row r="95" spans="1:6" ht="12" customHeight="1">
      <c r="A95" s="35">
        <v>14</v>
      </c>
      <c r="B95" s="36"/>
      <c r="C95" s="436"/>
      <c r="D95" s="436"/>
      <c r="E95" s="436"/>
      <c r="F95" s="438">
        <f t="shared" si="4"/>
        <v>0</v>
      </c>
    </row>
    <row r="96" spans="1:6" ht="12.75">
      <c r="A96" s="35">
        <v>15</v>
      </c>
      <c r="B96" s="36"/>
      <c r="C96" s="436"/>
      <c r="D96" s="436"/>
      <c r="E96" s="436"/>
      <c r="F96" s="438">
        <f t="shared" si="4"/>
        <v>0</v>
      </c>
    </row>
    <row r="97" spans="1:16" ht="15" customHeight="1">
      <c r="A97" s="37" t="s">
        <v>561</v>
      </c>
      <c r="B97" s="38" t="s">
        <v>838</v>
      </c>
      <c r="C97" s="425">
        <f>SUM(C82:C96)</f>
        <v>0</v>
      </c>
      <c r="D97" s="425"/>
      <c r="E97" s="425">
        <f>SUM(E82:E96)</f>
        <v>0</v>
      </c>
      <c r="F97" s="437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5" t="s">
        <v>828</v>
      </c>
      <c r="B98" s="39"/>
      <c r="C98" s="425"/>
      <c r="D98" s="425"/>
      <c r="E98" s="425"/>
      <c r="F98" s="437"/>
    </row>
    <row r="99" spans="1:6" ht="12.75">
      <c r="A99" s="35" t="s">
        <v>540</v>
      </c>
      <c r="B99" s="39"/>
      <c r="C99" s="436"/>
      <c r="D99" s="436"/>
      <c r="E99" s="436"/>
      <c r="F99" s="438">
        <f>C99-E99</f>
        <v>0</v>
      </c>
    </row>
    <row r="100" spans="1:6" ht="12.75">
      <c r="A100" s="35" t="s">
        <v>543</v>
      </c>
      <c r="B100" s="39"/>
      <c r="C100" s="436"/>
      <c r="D100" s="436"/>
      <c r="E100" s="436"/>
      <c r="F100" s="438">
        <f aca="true" t="shared" si="5" ref="F100:F113">C100-E100</f>
        <v>0</v>
      </c>
    </row>
    <row r="101" spans="1:6" ht="12.75">
      <c r="A101" s="35" t="s">
        <v>546</v>
      </c>
      <c r="B101" s="39"/>
      <c r="C101" s="436"/>
      <c r="D101" s="436"/>
      <c r="E101" s="436"/>
      <c r="F101" s="438">
        <f t="shared" si="5"/>
        <v>0</v>
      </c>
    </row>
    <row r="102" spans="1:6" ht="12.75">
      <c r="A102" s="35" t="s">
        <v>549</v>
      </c>
      <c r="B102" s="39"/>
      <c r="C102" s="436"/>
      <c r="D102" s="436"/>
      <c r="E102" s="436"/>
      <c r="F102" s="438">
        <f t="shared" si="5"/>
        <v>0</v>
      </c>
    </row>
    <row r="103" spans="1:6" ht="12.75">
      <c r="A103" s="35">
        <v>5</v>
      </c>
      <c r="B103" s="36"/>
      <c r="C103" s="436"/>
      <c r="D103" s="436"/>
      <c r="E103" s="436"/>
      <c r="F103" s="438">
        <f t="shared" si="5"/>
        <v>0</v>
      </c>
    </row>
    <row r="104" spans="1:6" ht="12.75">
      <c r="A104" s="35">
        <v>6</v>
      </c>
      <c r="B104" s="36"/>
      <c r="C104" s="436"/>
      <c r="D104" s="436"/>
      <c r="E104" s="436"/>
      <c r="F104" s="438">
        <f t="shared" si="5"/>
        <v>0</v>
      </c>
    </row>
    <row r="105" spans="1:6" ht="12.75">
      <c r="A105" s="35">
        <v>7</v>
      </c>
      <c r="B105" s="36"/>
      <c r="C105" s="436"/>
      <c r="D105" s="436"/>
      <c r="E105" s="436"/>
      <c r="F105" s="438">
        <f t="shared" si="5"/>
        <v>0</v>
      </c>
    </row>
    <row r="106" spans="1:6" ht="12.75">
      <c r="A106" s="35">
        <v>8</v>
      </c>
      <c r="B106" s="36"/>
      <c r="C106" s="436"/>
      <c r="D106" s="436"/>
      <c r="E106" s="436"/>
      <c r="F106" s="438">
        <f t="shared" si="5"/>
        <v>0</v>
      </c>
    </row>
    <row r="107" spans="1:6" ht="12" customHeight="1">
      <c r="A107" s="35">
        <v>9</v>
      </c>
      <c r="B107" s="36"/>
      <c r="C107" s="436"/>
      <c r="D107" s="436"/>
      <c r="E107" s="436"/>
      <c r="F107" s="438">
        <f t="shared" si="5"/>
        <v>0</v>
      </c>
    </row>
    <row r="108" spans="1:6" ht="12.75">
      <c r="A108" s="35">
        <v>10</v>
      </c>
      <c r="B108" s="36"/>
      <c r="C108" s="436"/>
      <c r="D108" s="436"/>
      <c r="E108" s="436"/>
      <c r="F108" s="438">
        <f t="shared" si="5"/>
        <v>0</v>
      </c>
    </row>
    <row r="109" spans="1:6" ht="12.75">
      <c r="A109" s="35">
        <v>11</v>
      </c>
      <c r="B109" s="36"/>
      <c r="C109" s="436"/>
      <c r="D109" s="436"/>
      <c r="E109" s="436"/>
      <c r="F109" s="438">
        <f t="shared" si="5"/>
        <v>0</v>
      </c>
    </row>
    <row r="110" spans="1:6" ht="12.75">
      <c r="A110" s="35">
        <v>12</v>
      </c>
      <c r="B110" s="36"/>
      <c r="C110" s="436"/>
      <c r="D110" s="436"/>
      <c r="E110" s="436"/>
      <c r="F110" s="438">
        <f t="shared" si="5"/>
        <v>0</v>
      </c>
    </row>
    <row r="111" spans="1:6" ht="12.75">
      <c r="A111" s="35">
        <v>13</v>
      </c>
      <c r="B111" s="36"/>
      <c r="C111" s="436"/>
      <c r="D111" s="436"/>
      <c r="E111" s="436"/>
      <c r="F111" s="438">
        <f t="shared" si="5"/>
        <v>0</v>
      </c>
    </row>
    <row r="112" spans="1:6" ht="12" customHeight="1">
      <c r="A112" s="35">
        <v>14</v>
      </c>
      <c r="B112" s="36"/>
      <c r="C112" s="436"/>
      <c r="D112" s="436"/>
      <c r="E112" s="436"/>
      <c r="F112" s="438">
        <f t="shared" si="5"/>
        <v>0</v>
      </c>
    </row>
    <row r="113" spans="1:6" ht="12.75">
      <c r="A113" s="35">
        <v>15</v>
      </c>
      <c r="B113" s="36"/>
      <c r="C113" s="436"/>
      <c r="D113" s="436"/>
      <c r="E113" s="436"/>
      <c r="F113" s="438">
        <f t="shared" si="5"/>
        <v>0</v>
      </c>
    </row>
    <row r="114" spans="1:16" ht="11.25" customHeight="1">
      <c r="A114" s="37" t="s">
        <v>578</v>
      </c>
      <c r="B114" s="38" t="s">
        <v>839</v>
      </c>
      <c r="C114" s="425">
        <f>SUM(C99:C113)</f>
        <v>0</v>
      </c>
      <c r="D114" s="425"/>
      <c r="E114" s="425">
        <f>SUM(E99:E113)</f>
        <v>0</v>
      </c>
      <c r="F114" s="437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5" t="s">
        <v>830</v>
      </c>
      <c r="B115" s="39"/>
      <c r="C115" s="425"/>
      <c r="D115" s="425"/>
      <c r="E115" s="425"/>
      <c r="F115" s="437"/>
    </row>
    <row r="116" spans="1:6" ht="12.75">
      <c r="A116" s="35" t="s">
        <v>540</v>
      </c>
      <c r="B116" s="39"/>
      <c r="C116" s="436"/>
      <c r="D116" s="436"/>
      <c r="E116" s="436"/>
      <c r="F116" s="438">
        <f>C116-E116</f>
        <v>0</v>
      </c>
    </row>
    <row r="117" spans="1:6" ht="12.75">
      <c r="A117" s="35" t="s">
        <v>543</v>
      </c>
      <c r="B117" s="39"/>
      <c r="C117" s="436"/>
      <c r="D117" s="436"/>
      <c r="E117" s="436"/>
      <c r="F117" s="438">
        <f aca="true" t="shared" si="6" ref="F117:F130">C117-E117</f>
        <v>0</v>
      </c>
    </row>
    <row r="118" spans="1:6" ht="12.75">
      <c r="A118" s="35" t="s">
        <v>546</v>
      </c>
      <c r="B118" s="39"/>
      <c r="C118" s="436"/>
      <c r="D118" s="436"/>
      <c r="E118" s="436"/>
      <c r="F118" s="438">
        <f t="shared" si="6"/>
        <v>0</v>
      </c>
    </row>
    <row r="119" spans="1:6" ht="12.75">
      <c r="A119" s="35" t="s">
        <v>549</v>
      </c>
      <c r="B119" s="39"/>
      <c r="C119" s="436"/>
      <c r="D119" s="436"/>
      <c r="E119" s="436"/>
      <c r="F119" s="438">
        <f t="shared" si="6"/>
        <v>0</v>
      </c>
    </row>
    <row r="120" spans="1:6" ht="12.75">
      <c r="A120" s="35">
        <v>5</v>
      </c>
      <c r="B120" s="36"/>
      <c r="C120" s="436"/>
      <c r="D120" s="436"/>
      <c r="E120" s="436"/>
      <c r="F120" s="438">
        <f t="shared" si="6"/>
        <v>0</v>
      </c>
    </row>
    <row r="121" spans="1:6" ht="12.75">
      <c r="A121" s="35">
        <v>6</v>
      </c>
      <c r="B121" s="36"/>
      <c r="C121" s="436"/>
      <c r="D121" s="436"/>
      <c r="E121" s="436"/>
      <c r="F121" s="438">
        <f t="shared" si="6"/>
        <v>0</v>
      </c>
    </row>
    <row r="122" spans="1:6" ht="12.75">
      <c r="A122" s="35">
        <v>7</v>
      </c>
      <c r="B122" s="36"/>
      <c r="C122" s="436"/>
      <c r="D122" s="436"/>
      <c r="E122" s="436"/>
      <c r="F122" s="438">
        <f t="shared" si="6"/>
        <v>0</v>
      </c>
    </row>
    <row r="123" spans="1:6" ht="12.75">
      <c r="A123" s="35">
        <v>8</v>
      </c>
      <c r="B123" s="36"/>
      <c r="C123" s="436"/>
      <c r="D123" s="436"/>
      <c r="E123" s="436"/>
      <c r="F123" s="438">
        <f t="shared" si="6"/>
        <v>0</v>
      </c>
    </row>
    <row r="124" spans="1:6" ht="12" customHeight="1">
      <c r="A124" s="35">
        <v>9</v>
      </c>
      <c r="B124" s="36"/>
      <c r="C124" s="436"/>
      <c r="D124" s="436"/>
      <c r="E124" s="436"/>
      <c r="F124" s="438">
        <f t="shared" si="6"/>
        <v>0</v>
      </c>
    </row>
    <row r="125" spans="1:6" ht="12.75">
      <c r="A125" s="35">
        <v>10</v>
      </c>
      <c r="B125" s="36"/>
      <c r="C125" s="436"/>
      <c r="D125" s="436"/>
      <c r="E125" s="436"/>
      <c r="F125" s="438">
        <f t="shared" si="6"/>
        <v>0</v>
      </c>
    </row>
    <row r="126" spans="1:6" ht="12.75">
      <c r="A126" s="35">
        <v>11</v>
      </c>
      <c r="B126" s="36"/>
      <c r="C126" s="436"/>
      <c r="D126" s="436"/>
      <c r="E126" s="436"/>
      <c r="F126" s="438">
        <f t="shared" si="6"/>
        <v>0</v>
      </c>
    </row>
    <row r="127" spans="1:6" ht="12.75">
      <c r="A127" s="35">
        <v>12</v>
      </c>
      <c r="B127" s="36"/>
      <c r="C127" s="436"/>
      <c r="D127" s="436"/>
      <c r="E127" s="436"/>
      <c r="F127" s="438">
        <f t="shared" si="6"/>
        <v>0</v>
      </c>
    </row>
    <row r="128" spans="1:6" ht="12.75">
      <c r="A128" s="35">
        <v>13</v>
      </c>
      <c r="B128" s="36"/>
      <c r="C128" s="436"/>
      <c r="D128" s="436"/>
      <c r="E128" s="436"/>
      <c r="F128" s="438">
        <f t="shared" si="6"/>
        <v>0</v>
      </c>
    </row>
    <row r="129" spans="1:6" ht="12" customHeight="1">
      <c r="A129" s="35">
        <v>14</v>
      </c>
      <c r="B129" s="36"/>
      <c r="C129" s="436"/>
      <c r="D129" s="436"/>
      <c r="E129" s="436"/>
      <c r="F129" s="438">
        <f t="shared" si="6"/>
        <v>0</v>
      </c>
    </row>
    <row r="130" spans="1:6" ht="12.75">
      <c r="A130" s="35">
        <v>15</v>
      </c>
      <c r="B130" s="36"/>
      <c r="C130" s="436"/>
      <c r="D130" s="436"/>
      <c r="E130" s="436"/>
      <c r="F130" s="438">
        <f t="shared" si="6"/>
        <v>0</v>
      </c>
    </row>
    <row r="131" spans="1:16" ht="15.75" customHeight="1">
      <c r="A131" s="37" t="s">
        <v>597</v>
      </c>
      <c r="B131" s="38" t="s">
        <v>840</v>
      </c>
      <c r="C131" s="425">
        <f>SUM(C116:C130)</f>
        <v>0</v>
      </c>
      <c r="D131" s="425"/>
      <c r="E131" s="425">
        <f>SUM(E116:E130)</f>
        <v>0</v>
      </c>
      <c r="F131" s="437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5" t="s">
        <v>832</v>
      </c>
      <c r="B132" s="39"/>
      <c r="C132" s="425"/>
      <c r="D132" s="425"/>
      <c r="E132" s="425"/>
      <c r="F132" s="437"/>
    </row>
    <row r="133" spans="1:6" ht="12.75">
      <c r="A133" s="35" t="s">
        <v>540</v>
      </c>
      <c r="B133" s="39"/>
      <c r="C133" s="436"/>
      <c r="D133" s="436"/>
      <c r="E133" s="436"/>
      <c r="F133" s="438">
        <f>C133-E133</f>
        <v>0</v>
      </c>
    </row>
    <row r="134" spans="1:6" ht="12.75">
      <c r="A134" s="35" t="s">
        <v>543</v>
      </c>
      <c r="B134" s="39"/>
      <c r="C134" s="436"/>
      <c r="D134" s="436"/>
      <c r="E134" s="436"/>
      <c r="F134" s="438">
        <f aca="true" t="shared" si="7" ref="F134:F147">C134-E134</f>
        <v>0</v>
      </c>
    </row>
    <row r="135" spans="1:6" ht="12.75">
      <c r="A135" s="35" t="s">
        <v>546</v>
      </c>
      <c r="B135" s="39"/>
      <c r="C135" s="436"/>
      <c r="D135" s="436"/>
      <c r="E135" s="436"/>
      <c r="F135" s="438">
        <f t="shared" si="7"/>
        <v>0</v>
      </c>
    </row>
    <row r="136" spans="1:6" ht="12.75">
      <c r="A136" s="35" t="s">
        <v>549</v>
      </c>
      <c r="B136" s="39"/>
      <c r="C136" s="436"/>
      <c r="D136" s="436"/>
      <c r="E136" s="436"/>
      <c r="F136" s="438">
        <f t="shared" si="7"/>
        <v>0</v>
      </c>
    </row>
    <row r="137" spans="1:6" ht="12.75">
      <c r="A137" s="35">
        <v>5</v>
      </c>
      <c r="B137" s="36"/>
      <c r="C137" s="436"/>
      <c r="D137" s="436"/>
      <c r="E137" s="436"/>
      <c r="F137" s="438">
        <f t="shared" si="7"/>
        <v>0</v>
      </c>
    </row>
    <row r="138" spans="1:6" ht="12.75">
      <c r="A138" s="35">
        <v>6</v>
      </c>
      <c r="B138" s="36"/>
      <c r="C138" s="436"/>
      <c r="D138" s="436"/>
      <c r="E138" s="436"/>
      <c r="F138" s="438">
        <f t="shared" si="7"/>
        <v>0</v>
      </c>
    </row>
    <row r="139" spans="1:6" ht="12.75">
      <c r="A139" s="35">
        <v>7</v>
      </c>
      <c r="B139" s="36"/>
      <c r="C139" s="436"/>
      <c r="D139" s="436"/>
      <c r="E139" s="436"/>
      <c r="F139" s="438">
        <f t="shared" si="7"/>
        <v>0</v>
      </c>
    </row>
    <row r="140" spans="1:6" ht="12.75">
      <c r="A140" s="35">
        <v>8</v>
      </c>
      <c r="B140" s="36"/>
      <c r="C140" s="436"/>
      <c r="D140" s="436"/>
      <c r="E140" s="436"/>
      <c r="F140" s="438">
        <f t="shared" si="7"/>
        <v>0</v>
      </c>
    </row>
    <row r="141" spans="1:6" ht="12" customHeight="1">
      <c r="A141" s="35">
        <v>9</v>
      </c>
      <c r="B141" s="36"/>
      <c r="C141" s="436"/>
      <c r="D141" s="436"/>
      <c r="E141" s="436"/>
      <c r="F141" s="438">
        <f t="shared" si="7"/>
        <v>0</v>
      </c>
    </row>
    <row r="142" spans="1:6" ht="12.75">
      <c r="A142" s="35">
        <v>10</v>
      </c>
      <c r="B142" s="36"/>
      <c r="C142" s="436"/>
      <c r="D142" s="436"/>
      <c r="E142" s="436"/>
      <c r="F142" s="438">
        <f t="shared" si="7"/>
        <v>0</v>
      </c>
    </row>
    <row r="143" spans="1:6" ht="12.75">
      <c r="A143" s="35">
        <v>11</v>
      </c>
      <c r="B143" s="36"/>
      <c r="C143" s="436"/>
      <c r="D143" s="436"/>
      <c r="E143" s="436"/>
      <c r="F143" s="438">
        <f t="shared" si="7"/>
        <v>0</v>
      </c>
    </row>
    <row r="144" spans="1:6" ht="12.75">
      <c r="A144" s="35">
        <v>12</v>
      </c>
      <c r="B144" s="36"/>
      <c r="C144" s="436"/>
      <c r="D144" s="436"/>
      <c r="E144" s="436"/>
      <c r="F144" s="438">
        <f t="shared" si="7"/>
        <v>0</v>
      </c>
    </row>
    <row r="145" spans="1:6" ht="12.75">
      <c r="A145" s="35">
        <v>13</v>
      </c>
      <c r="B145" s="36"/>
      <c r="C145" s="436"/>
      <c r="D145" s="436"/>
      <c r="E145" s="436"/>
      <c r="F145" s="438">
        <f t="shared" si="7"/>
        <v>0</v>
      </c>
    </row>
    <row r="146" spans="1:6" ht="12" customHeight="1">
      <c r="A146" s="35">
        <v>14</v>
      </c>
      <c r="B146" s="36"/>
      <c r="C146" s="436"/>
      <c r="D146" s="436"/>
      <c r="E146" s="436"/>
      <c r="F146" s="438">
        <f t="shared" si="7"/>
        <v>0</v>
      </c>
    </row>
    <row r="147" spans="1:6" ht="12.75">
      <c r="A147" s="35">
        <v>15</v>
      </c>
      <c r="B147" s="36"/>
      <c r="C147" s="436"/>
      <c r="D147" s="436"/>
      <c r="E147" s="436"/>
      <c r="F147" s="438">
        <f t="shared" si="7"/>
        <v>0</v>
      </c>
    </row>
    <row r="148" spans="1:16" ht="17.25" customHeight="1">
      <c r="A148" s="37" t="s">
        <v>833</v>
      </c>
      <c r="B148" s="38" t="s">
        <v>841</v>
      </c>
      <c r="C148" s="425">
        <f>SUM(C133:C147)</f>
        <v>0</v>
      </c>
      <c r="D148" s="425"/>
      <c r="E148" s="425">
        <f>SUM(E133:E147)</f>
        <v>0</v>
      </c>
      <c r="F148" s="437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0" t="s">
        <v>842</v>
      </c>
      <c r="B149" s="38" t="s">
        <v>843</v>
      </c>
      <c r="C149" s="425">
        <f>C148+C131+C114+C97</f>
        <v>0</v>
      </c>
      <c r="D149" s="425"/>
      <c r="E149" s="425">
        <f>E148+E131+E114+E97</f>
        <v>0</v>
      </c>
      <c r="F149" s="437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71">
        <v>40141</v>
      </c>
      <c r="B151" s="447"/>
      <c r="C151" s="625" t="s">
        <v>862</v>
      </c>
      <c r="D151" s="625"/>
      <c r="E151" s="625"/>
      <c r="F151" s="625"/>
    </row>
    <row r="152" spans="1:6" ht="12.75">
      <c r="A152" s="511"/>
      <c r="B152" s="512"/>
      <c r="C152" s="511"/>
      <c r="D152" s="511"/>
      <c r="E152" s="511"/>
      <c r="F152" s="511"/>
    </row>
    <row r="153" spans="1:6" ht="12.75">
      <c r="A153" s="511"/>
      <c r="B153" s="512"/>
      <c r="C153" s="625" t="s">
        <v>870</v>
      </c>
      <c r="D153" s="625"/>
      <c r="E153" s="625"/>
      <c r="F153" s="625"/>
    </row>
    <row r="154" spans="3:5" ht="12.75">
      <c r="C154" s="511"/>
      <c r="E154" s="511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3:F26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11811023622047245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SERVER</cp:lastModifiedBy>
  <cp:lastPrinted>2009-11-20T09:43:46Z</cp:lastPrinted>
  <dcterms:created xsi:type="dcterms:W3CDTF">2000-06-29T12:02:40Z</dcterms:created>
  <dcterms:modified xsi:type="dcterms:W3CDTF">2009-11-20T09:45:46Z</dcterms:modified>
  <cp:category/>
  <cp:version/>
  <cp:contentType/>
  <cp:contentStatus/>
</cp:coreProperties>
</file>